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75" activeTab="1"/>
  </bookViews>
  <sheets>
    <sheet name="factsheet-web" sheetId="1" r:id="rId1"/>
    <sheet name="factsheet e-birlik" sheetId="2" r:id="rId2"/>
  </sheets>
  <definedNames>
    <definedName name="_xlnm.Print_Area" localSheetId="1">'factsheet e-birlik'!$B$10:$F$133</definedName>
    <definedName name="_xlnm.Print_Area" localSheetId="0">'factsheet-web'!$B$1:$G$86,'factsheet-web'!$B$88:$G$135</definedName>
    <definedName name="_xlnm.Print_Titles" localSheetId="1">'factsheet e-birlik'!$1:$8</definedName>
    <definedName name="_xlnm.Print_Titles" localSheetId="0">'factsheet-web'!$1:$8</definedName>
  </definedNames>
  <calcPr fullCalcOnLoad="1"/>
</workbook>
</file>

<file path=xl/sharedStrings.xml><?xml version="1.0" encoding="utf-8"?>
<sst xmlns="http://schemas.openxmlformats.org/spreadsheetml/2006/main" count="269" uniqueCount="181">
  <si>
    <t>SERMAYE PİYASASI ÖZET VERİLERİ</t>
  </si>
  <si>
    <t>CAPITAL MARKET FACTSHEET</t>
  </si>
  <si>
    <t>Yurtiçi Tasarrufların Dağılımı</t>
  </si>
  <si>
    <t>Financial Instruments</t>
  </si>
  <si>
    <t>Sabit Getirili Menkul Kıymetler</t>
  </si>
  <si>
    <t>Fixed Income Securities</t>
  </si>
  <si>
    <t>Mevduat</t>
  </si>
  <si>
    <t>Deposits</t>
  </si>
  <si>
    <t>Hisse Senedi*</t>
  </si>
  <si>
    <t>Common Stocks*</t>
  </si>
  <si>
    <t>TOPLAM</t>
  </si>
  <si>
    <t>TOTAL</t>
  </si>
  <si>
    <t>Tahmini Altın Stoku</t>
  </si>
  <si>
    <t>Estimated Gold Stock</t>
  </si>
  <si>
    <t>Milyar $</t>
  </si>
  <si>
    <t>Billion $</t>
  </si>
  <si>
    <t xml:space="preserve">*: Halka açık kısmın piyasa değeri. </t>
  </si>
  <si>
    <t>Menkul Kıymet Stokları</t>
  </si>
  <si>
    <t xml:space="preserve">Outstanding Securities </t>
  </si>
  <si>
    <t>Hazine Bonosu/Devlet Tahvili</t>
  </si>
  <si>
    <t>Diğer</t>
  </si>
  <si>
    <t>Others</t>
  </si>
  <si>
    <t>Toplam</t>
  </si>
  <si>
    <t>Total</t>
  </si>
  <si>
    <t>Milyon $</t>
  </si>
  <si>
    <t>Million $</t>
  </si>
  <si>
    <t>HB/DT</t>
  </si>
  <si>
    <t>*: Toplam nominal değer.</t>
  </si>
  <si>
    <t>*: Total nominal.</t>
  </si>
  <si>
    <t>Halka Açık Şirketlerin Piyasa Değeri</t>
  </si>
  <si>
    <t xml:space="preserve">Market Capitalisation </t>
  </si>
  <si>
    <t>Halka Açık Kısmın Piyasa Değeri (Milyon $)</t>
  </si>
  <si>
    <t>Free Float Market Cap. (Million $)</t>
  </si>
  <si>
    <t>Ortalama Halka Açıklık Oranı</t>
  </si>
  <si>
    <t>Average Free Float Rate</t>
  </si>
  <si>
    <t>Halka Açık Şirket Sayısı</t>
  </si>
  <si>
    <t>Public Companies on the ISE</t>
  </si>
  <si>
    <t>İMKB'de Kote Şirketler</t>
  </si>
  <si>
    <t xml:space="preserve">No. of Listed Companies </t>
  </si>
  <si>
    <t>İMKB'de İşlem Gören Şirketler</t>
  </si>
  <si>
    <t>No. of Companies Traded on the ISE</t>
  </si>
  <si>
    <t>Birincil Halka Arzlar</t>
  </si>
  <si>
    <t>Initial Public Offerings</t>
  </si>
  <si>
    <t>Toplam Hacim (Milyon $)</t>
  </si>
  <si>
    <t>Total Size (Million $)</t>
  </si>
  <si>
    <t>Şirket Sayısı</t>
  </si>
  <si>
    <t>No. of Companies</t>
  </si>
  <si>
    <t>Kurumsal Yatırımcı Portföy Büyüklüğü</t>
  </si>
  <si>
    <t>Institutional Investors</t>
  </si>
  <si>
    <t>A Tipi Yatırım Fonları</t>
  </si>
  <si>
    <t>B Tipi Yatırım Fonları</t>
  </si>
  <si>
    <t>Yatırım Ortaklıkları</t>
  </si>
  <si>
    <t>Investment Trusts</t>
  </si>
  <si>
    <t>Real Estate Investment Trusts</t>
  </si>
  <si>
    <t>Risk Sermayesi Yat.Ort.</t>
  </si>
  <si>
    <t>Venture Capital Companies</t>
  </si>
  <si>
    <t>Kurumsal Yatırımcı/GSMH</t>
  </si>
  <si>
    <t>Institutional Investors/GNP</t>
  </si>
  <si>
    <t>Yatırımcı Sayısı</t>
  </si>
  <si>
    <t>No. of Investment Accounts</t>
  </si>
  <si>
    <t>Açık Hesap Sayısı</t>
  </si>
  <si>
    <t>No. of Open Accounts</t>
  </si>
  <si>
    <t>Bakiyeli Hesap Sayısı</t>
  </si>
  <si>
    <t>No. of Active Accounts</t>
  </si>
  <si>
    <t>Bakiyeli Hesap/Toplam Nüfus</t>
  </si>
  <si>
    <t>No. of Active Accounts/Population</t>
  </si>
  <si>
    <t>Yabancı Yatırımcı İşlemleri</t>
  </si>
  <si>
    <t>Foreign Investors</t>
  </si>
  <si>
    <t>Saklama Bakiyeleri</t>
  </si>
  <si>
    <t>Balance at Central Depository</t>
  </si>
  <si>
    <t>İşlem Hacimleri</t>
  </si>
  <si>
    <t>Trading Volume</t>
  </si>
  <si>
    <t>Net Alışları</t>
  </si>
  <si>
    <t>Net Purchases</t>
  </si>
  <si>
    <t>Halka Açık Şirket Karlılığı</t>
  </si>
  <si>
    <t>Profitability of Listed Companies</t>
  </si>
  <si>
    <t>Kar Eden Şirket Sayısı</t>
  </si>
  <si>
    <t>No. of Profit Makers</t>
  </si>
  <si>
    <t>Zarar Eden Şirket Sayısı</t>
  </si>
  <si>
    <t>No. of Loss Makers</t>
  </si>
  <si>
    <t>Kar Edenlerin Toplam Karı (Milyon $)</t>
  </si>
  <si>
    <t>Total Profit of Profit Makers (Million $)</t>
  </si>
  <si>
    <t>Zarar Edenlerin Toplam Zararı (Milyon $)</t>
  </si>
  <si>
    <t>Total Loss of Loss Makers (Million $)</t>
  </si>
  <si>
    <t>Toplam Kar/Zarar (Milyon $)</t>
  </si>
  <si>
    <t>Total Profit/Loss (Million $)</t>
  </si>
  <si>
    <t>Hisse Senedi Piyasasında</t>
  </si>
  <si>
    <t>In the Stock Market</t>
  </si>
  <si>
    <t xml:space="preserve">   Aracı Kurum</t>
  </si>
  <si>
    <t xml:space="preserve">   Brokerage Houses</t>
  </si>
  <si>
    <t>Tahvil/Bono Piyasasında</t>
  </si>
  <si>
    <t>In the Fixed Income Market</t>
  </si>
  <si>
    <t xml:space="preserve">   Banka</t>
  </si>
  <si>
    <t xml:space="preserve">   Banks</t>
  </si>
  <si>
    <t>Tahvil/Bono Piyasası Toplam</t>
  </si>
  <si>
    <t>Total Fixed Income Market</t>
  </si>
  <si>
    <t>Aracı Kuruluşların İşlem Hacimleri</t>
  </si>
  <si>
    <t>Trading Volume of Intermediaries</t>
  </si>
  <si>
    <t>Toplam İşlem Hacmi</t>
  </si>
  <si>
    <t>Total Trading Volume</t>
  </si>
  <si>
    <t>Aracı Kurumlarla İlgili Veriler</t>
  </si>
  <si>
    <t xml:space="preserve">Brokerage Houses </t>
  </si>
  <si>
    <t>Aktif Toplamı</t>
  </si>
  <si>
    <t>Total Assets</t>
  </si>
  <si>
    <t>Özsermaye Toplamı</t>
  </si>
  <si>
    <t>Shareholders' Equity</t>
  </si>
  <si>
    <t>Esas Faaliyet Karı</t>
  </si>
  <si>
    <t>Real Operating Profit</t>
  </si>
  <si>
    <t>Net Kar</t>
  </si>
  <si>
    <t>Net Profit</t>
  </si>
  <si>
    <t xml:space="preserve">Personel Sayısı </t>
  </si>
  <si>
    <t>No. of Personnel</t>
  </si>
  <si>
    <t>Şubeler</t>
  </si>
  <si>
    <t>No. of Branches</t>
  </si>
  <si>
    <t>İrtibat Bürosu</t>
  </si>
  <si>
    <t>No. of Liaison Offices</t>
  </si>
  <si>
    <t>Acente Şubeleri</t>
  </si>
  <si>
    <t>No. of Agents' Branches</t>
  </si>
  <si>
    <t>İMKB-100 Endeksi ve İşlem Hacmi</t>
  </si>
  <si>
    <t>ISE-100 Index and Trading Volume</t>
  </si>
  <si>
    <t>İMKB-100</t>
  </si>
  <si>
    <t>ISE-100</t>
  </si>
  <si>
    <t>İMKB-100 - En Yüksek</t>
  </si>
  <si>
    <t>ISE-100 - Period High</t>
  </si>
  <si>
    <t>İMKB-100 - En Düşük</t>
  </si>
  <si>
    <t>ISE-100 - Period Low</t>
  </si>
  <si>
    <t>Günlük Ort.İşlem Hacmi (Milyon $)</t>
  </si>
  <si>
    <t>Avg. Daily Trading Volume (Million $)</t>
  </si>
  <si>
    <t>Yurtdışı Borsa Endeksleri</t>
  </si>
  <si>
    <t>International Indices</t>
  </si>
  <si>
    <t>S&amp;P 500</t>
  </si>
  <si>
    <t>Almanya DAX</t>
  </si>
  <si>
    <t>Germany DAX</t>
  </si>
  <si>
    <t>Hong Kong Hang Seng</t>
  </si>
  <si>
    <t>Fransa CAC 40</t>
  </si>
  <si>
    <t>France CAC 40</t>
  </si>
  <si>
    <t>İngiltere FTSE 100</t>
  </si>
  <si>
    <t>FTSE 100</t>
  </si>
  <si>
    <t>Japonya Nikkei 225</t>
  </si>
  <si>
    <t>Nikkei 225</t>
  </si>
  <si>
    <r>
      <t>%</t>
    </r>
    <r>
      <rPr>
        <b/>
        <sz val="10"/>
        <rFont val="Symbol"/>
        <family val="1"/>
      </rPr>
      <t>D</t>
    </r>
  </si>
  <si>
    <t xml:space="preserve">Haftalık olarak güncellenen Sermaye Piyasası Özet Verileri Tablosuna www.tspakb.org.tr adresindeki internet sitemizden ulaşabilirsiniz.  </t>
  </si>
  <si>
    <t>Weekly updated Capital Market Factsheet could be reached at www.tspakb.org.tr.</t>
  </si>
  <si>
    <t>Aracı Kurumlar</t>
  </si>
  <si>
    <t>Bankalar</t>
  </si>
  <si>
    <t>No. of Brokerage Houses</t>
  </si>
  <si>
    <t>No. of Banks</t>
  </si>
  <si>
    <t>Net Komisyon Gelirleri</t>
  </si>
  <si>
    <t>Net Commission Income</t>
  </si>
  <si>
    <t xml:space="preserve">*: Free float market capitalisation. </t>
  </si>
  <si>
    <t>Gayrimenkul Yat.Ort.</t>
  </si>
  <si>
    <t>Nasdaq 100</t>
  </si>
  <si>
    <t>Emeklilik Yatırım Fonları</t>
  </si>
  <si>
    <t>Pension Funds</t>
  </si>
  <si>
    <t>Milyon YTL</t>
  </si>
  <si>
    <t>Million YTL</t>
  </si>
  <si>
    <t>2004</t>
  </si>
  <si>
    <t>Borsa Yatırım Fonları</t>
  </si>
  <si>
    <r>
      <t>%</t>
    </r>
    <r>
      <rPr>
        <b/>
        <sz val="10"/>
        <color indexed="9"/>
        <rFont val="Symbol"/>
        <family val="1"/>
      </rPr>
      <t>D</t>
    </r>
  </si>
  <si>
    <t>Kar Edenlerin Toplam Karı (Bin YTL)</t>
  </si>
  <si>
    <t>Total Profit of Profit Makers (Thousand YTL)</t>
  </si>
  <si>
    <t>Zarar Edenlerin Toplam Zararı (Bin YTL)</t>
  </si>
  <si>
    <t>Toplam Kar/Zarar (Bin YTL)</t>
  </si>
  <si>
    <t>Total Loss of Loss Makers (Thousand YTL)</t>
  </si>
  <si>
    <t>Total Profit/Loss (Thousand YTL)</t>
  </si>
  <si>
    <t>Exchange Traded Funds</t>
  </si>
  <si>
    <t>2005</t>
  </si>
  <si>
    <t>2004*</t>
  </si>
  <si>
    <t>*Enflasyon ve Konsolide Enflasyon Muhasebesi esasına göre mali tablo hazırlayan 94 kurumun mali verileri.</t>
  </si>
  <si>
    <t>*Financial data of 94 brokerage houses based on Inflation and Consolidated Inflation Accounting Standards.</t>
  </si>
  <si>
    <t>*Enflasyon ve Konsolide Enflasyon Muhasebesi esasına göre mali tablo hazırlayan 94 kurumun verileri.</t>
  </si>
  <si>
    <t>TSPAKB Üyeleri</t>
  </si>
  <si>
    <t>TSPAKB Members</t>
  </si>
  <si>
    <t>A.D.</t>
  </si>
  <si>
    <t>A.D.: Not meaningful.</t>
  </si>
  <si>
    <t>A.D.: Anlamlı değil.</t>
  </si>
  <si>
    <t>09/2006</t>
  </si>
  <si>
    <t>2006</t>
  </si>
  <si>
    <t>Equity Mutual Funds</t>
  </si>
  <si>
    <t>Fixed Income Mutual Funds</t>
  </si>
  <si>
    <t>01/2007</t>
  </si>
</sst>
</file>

<file path=xl/styles.xml><?xml version="1.0" encoding="utf-8"?>
<styleSheet xmlns="http://schemas.openxmlformats.org/spreadsheetml/2006/main">
  <numFmts count="6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\-mmm\-yyyy"/>
    <numFmt numFmtId="189" formatCode="#,##0.0"/>
    <numFmt numFmtId="190" formatCode="_-* #,##0\ _T_L_-;\-* #,##0\ _T_L_-;_-* &quot;-&quot;??\ _T_L_-;_-@_-"/>
    <numFmt numFmtId="191" formatCode="0.0%"/>
    <numFmt numFmtId="192" formatCode="#,##0.0_);\(#,##0.0\)"/>
    <numFmt numFmtId="193" formatCode="yyyy\ /\ dd/mm"/>
    <numFmt numFmtId="194" formatCode="#,##0_ \ \ \ \ "/>
    <numFmt numFmtId="195" formatCode="yyyy"/>
    <numFmt numFmtId="196" formatCode="#,##0\ "/>
    <numFmt numFmtId="197" formatCode="#,##0;\(#,##0\)"/>
    <numFmt numFmtId="198" formatCode="#,##0;\(#,##0\);&quot;---&quot;"/>
    <numFmt numFmtId="199" formatCode="#,##0.00\ \ ;;\-\-\-\ \ \ \ "/>
    <numFmt numFmtId="200" formatCode="#,##0.00\ \ ;;\-\-\-\ \ "/>
    <numFmt numFmtId="201" formatCode="#,##0.&quot;--&quot;\ \ \ ;;\-\-\-\ \ \ \ \ \ "/>
    <numFmt numFmtId="202" formatCode="_(* #,##0.0_);_(* \(#,##0.0\);_(* &quot;-&quot;??_);_(@_)"/>
    <numFmt numFmtId="203" formatCode="_(* #,##0_);_(* \(#,##0\);_(* &quot;-&quot;??_);_(@_)"/>
    <numFmt numFmtId="204" formatCode="_-* #,##0.0\ _T_L_-;\-* #,##0.0\ _T_L_-;_-* &quot;-&quot;?\ _T_L_-;_-@_-"/>
    <numFmt numFmtId="205" formatCode="_-* #,##0.0\ _T_L_-;\-* #,##0.0\ _T_L_-;_-* &quot;-&quot;??\ _T_L_-;_-@_-"/>
    <numFmt numFmtId="206" formatCode="0.0"/>
    <numFmt numFmtId="207" formatCode="#,##0.000"/>
    <numFmt numFmtId="208" formatCode="dd/mm/yyyy"/>
    <numFmt numFmtId="209" formatCode="mmm/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%"/>
    <numFmt numFmtId="214" formatCode="_-* #,##0;\-* #,##0;_-* &quot;---  &quot;;_-@_-"/>
    <numFmt numFmtId="215" formatCode="#,##0.00;[Red]#,##0.00"/>
    <numFmt numFmtId="216" formatCode="#,##0;[Red]#,##0"/>
    <numFmt numFmtId="217" formatCode="0.000000"/>
    <numFmt numFmtId="218" formatCode="0.00000"/>
    <numFmt numFmtId="219" formatCode="0.0000"/>
    <numFmt numFmtId="220" formatCode="0.000"/>
    <numFmt numFmtId="221" formatCode="_-* #,##0.000\ _T_L_-;\-* #,##0.000\ _T_L_-;_-* &quot;-&quot;??\ _T_L_-;_-@_-"/>
  </numFmts>
  <fonts count="17">
    <font>
      <sz val="10"/>
      <name val="Arial"/>
      <family val="0"/>
    </font>
    <font>
      <sz val="10"/>
      <name val="Courier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Symbol"/>
      <family val="1"/>
    </font>
    <font>
      <sz val="10"/>
      <color indexed="9"/>
      <name val="Tahoma"/>
      <family val="2"/>
    </font>
    <font>
      <b/>
      <sz val="11.5"/>
      <color indexed="18"/>
      <name val="Arial Tur"/>
      <family val="2"/>
    </font>
    <font>
      <b/>
      <sz val="11.5"/>
      <color indexed="12"/>
      <name val="Arial Tur"/>
      <family val="2"/>
    </font>
    <font>
      <sz val="30"/>
      <color indexed="18"/>
      <name val="Impact"/>
      <family val="2"/>
    </font>
    <font>
      <sz val="28"/>
      <color indexed="18"/>
      <name val="Impac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0"/>
      <color indexed="9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4" fillId="2" borderId="0" xfId="23" applyFont="1" applyFill="1" applyBorder="1">
      <alignment/>
      <protection/>
    </xf>
    <xf numFmtId="0" fontId="5" fillId="2" borderId="1" xfId="23" applyFont="1" applyFill="1" applyBorder="1" applyAlignment="1">
      <alignment horizontal="right"/>
      <protection/>
    </xf>
    <xf numFmtId="0" fontId="5" fillId="2" borderId="2" xfId="23" applyFont="1" applyFill="1" applyBorder="1" applyAlignment="1">
      <alignment horizontal="right"/>
      <protection/>
    </xf>
    <xf numFmtId="0" fontId="4" fillId="2" borderId="2" xfId="23" applyFont="1" applyFill="1" applyBorder="1" applyAlignment="1">
      <alignment horizontal="right"/>
      <protection/>
    </xf>
    <xf numFmtId="0" fontId="5" fillId="2" borderId="3" xfId="23" applyFont="1" applyFill="1" applyBorder="1" applyAlignment="1">
      <alignment horizontal="left" indent="2"/>
      <protection/>
    </xf>
    <xf numFmtId="14" fontId="5" fillId="2" borderId="4" xfId="23" applyNumberFormat="1" applyFont="1" applyFill="1" applyBorder="1" applyAlignment="1">
      <alignment horizontal="right"/>
      <protection/>
    </xf>
    <xf numFmtId="0" fontId="5" fillId="2" borderId="5" xfId="23" applyFont="1" applyFill="1" applyBorder="1" applyAlignment="1" applyProtection="1" quotePrefix="1">
      <alignment horizontal="right"/>
      <protection/>
    </xf>
    <xf numFmtId="0" fontId="5" fillId="0" borderId="5" xfId="22" applyFont="1" applyBorder="1" applyAlignment="1">
      <alignment horizontal="right" vertical="top" wrapText="1"/>
      <protection/>
    </xf>
    <xf numFmtId="14" fontId="5" fillId="2" borderId="6" xfId="23" applyNumberFormat="1" applyFont="1" applyFill="1" applyBorder="1" applyAlignment="1">
      <alignment horizontal="left" indent="2"/>
      <protection/>
    </xf>
    <xf numFmtId="3" fontId="4" fillId="2" borderId="1" xfId="23" applyNumberFormat="1" applyFont="1" applyFill="1" applyBorder="1" applyAlignment="1">
      <alignment horizontal="right"/>
      <protection/>
    </xf>
    <xf numFmtId="3" fontId="4" fillId="2" borderId="0" xfId="23" applyNumberFormat="1" applyFont="1" applyFill="1" applyBorder="1" applyAlignment="1">
      <alignment horizontal="right"/>
      <protection/>
    </xf>
    <xf numFmtId="9" fontId="4" fillId="2" borderId="0" xfId="27" applyFont="1" applyFill="1" applyBorder="1" applyAlignment="1">
      <alignment horizontal="right"/>
    </xf>
    <xf numFmtId="3" fontId="4" fillId="2" borderId="2" xfId="23" applyNumberFormat="1" applyFont="1" applyFill="1" applyBorder="1" applyAlignment="1">
      <alignment horizontal="right"/>
      <protection/>
    </xf>
    <xf numFmtId="3" fontId="4" fillId="2" borderId="3" xfId="23" applyNumberFormat="1" applyFont="1" applyFill="1" applyBorder="1" applyAlignment="1">
      <alignment horizontal="left" indent="2"/>
      <protection/>
    </xf>
    <xf numFmtId="3" fontId="4" fillId="2" borderId="7" xfId="23" applyNumberFormat="1" applyFont="1" applyFill="1" applyBorder="1" applyAlignment="1">
      <alignment horizontal="right"/>
      <protection/>
    </xf>
    <xf numFmtId="3" fontId="4" fillId="2" borderId="8" xfId="23" applyNumberFormat="1" applyFont="1" applyFill="1" applyBorder="1" applyAlignment="1">
      <alignment horizontal="left" indent="2"/>
      <protection/>
    </xf>
    <xf numFmtId="3" fontId="5" fillId="2" borderId="7" xfId="23" applyNumberFormat="1" applyFont="1" applyFill="1" applyBorder="1" applyAlignment="1">
      <alignment horizontal="right"/>
      <protection/>
    </xf>
    <xf numFmtId="3" fontId="5" fillId="2" borderId="0" xfId="23" applyNumberFormat="1" applyFont="1" applyFill="1" applyBorder="1" applyAlignment="1">
      <alignment horizontal="right"/>
      <protection/>
    </xf>
    <xf numFmtId="3" fontId="5" fillId="2" borderId="8" xfId="23" applyNumberFormat="1" applyFont="1" applyFill="1" applyBorder="1" applyAlignment="1">
      <alignment horizontal="left" indent="2"/>
      <protection/>
    </xf>
    <xf numFmtId="189" fontId="4" fillId="2" borderId="4" xfId="23" applyNumberFormat="1" applyFont="1" applyFill="1" applyBorder="1" applyAlignment="1">
      <alignment horizontal="right"/>
      <protection/>
    </xf>
    <xf numFmtId="3" fontId="4" fillId="2" borderId="5" xfId="23" applyNumberFormat="1" applyFont="1" applyFill="1" applyBorder="1" applyAlignment="1">
      <alignment horizontal="right"/>
      <protection/>
    </xf>
    <xf numFmtId="189" fontId="4" fillId="2" borderId="6" xfId="23" applyNumberFormat="1" applyFont="1" applyFill="1" applyBorder="1" applyAlignment="1">
      <alignment horizontal="left" indent="2"/>
      <protection/>
    </xf>
    <xf numFmtId="0" fontId="4" fillId="2" borderId="2" xfId="23" applyFont="1" applyFill="1" applyBorder="1">
      <alignment vertical="center"/>
      <protection/>
    </xf>
    <xf numFmtId="14" fontId="5" fillId="2" borderId="3" xfId="23" applyNumberFormat="1" applyFont="1" applyFill="1" applyBorder="1" applyAlignment="1">
      <alignment horizontal="left" indent="2"/>
      <protection/>
    </xf>
    <xf numFmtId="189" fontId="4" fillId="2" borderId="0" xfId="23" applyNumberFormat="1" applyFont="1" applyFill="1" applyBorder="1" applyAlignment="1">
      <alignment horizontal="right"/>
      <protection/>
    </xf>
    <xf numFmtId="189" fontId="5" fillId="2" borderId="0" xfId="23" applyNumberFormat="1" applyFont="1" applyFill="1" applyBorder="1" applyAlignment="1">
      <alignment horizontal="right"/>
      <protection/>
    </xf>
    <xf numFmtId="189" fontId="4" fillId="2" borderId="5" xfId="23" applyNumberFormat="1" applyFont="1" applyFill="1" applyBorder="1" applyAlignment="1">
      <alignment horizontal="right"/>
      <protection/>
    </xf>
    <xf numFmtId="3" fontId="4" fillId="2" borderId="2" xfId="23" applyNumberFormat="1" applyFont="1" applyFill="1" applyBorder="1" applyAlignment="1">
      <alignment horizontal="left" indent="2"/>
      <protection/>
    </xf>
    <xf numFmtId="0" fontId="5" fillId="2" borderId="0" xfId="23" applyFont="1" applyFill="1" applyBorder="1">
      <alignment/>
      <protection/>
    </xf>
    <xf numFmtId="0" fontId="5" fillId="2" borderId="4" xfId="23" applyFont="1" applyFill="1" applyBorder="1" applyAlignment="1">
      <alignment horizontal="right"/>
      <protection/>
    </xf>
    <xf numFmtId="0" fontId="5" fillId="2" borderId="6" xfId="23" applyFont="1" applyFill="1" applyBorder="1" applyAlignment="1">
      <alignment horizontal="left" indent="2"/>
      <protection/>
    </xf>
    <xf numFmtId="3" fontId="4" fillId="2" borderId="0" xfId="23" applyNumberFormat="1" applyFont="1" applyFill="1" applyBorder="1">
      <alignment/>
      <protection/>
    </xf>
    <xf numFmtId="3" fontId="4" fillId="2" borderId="1" xfId="23" applyNumberFormat="1" applyFont="1" applyFill="1" applyBorder="1" applyAlignment="1" applyProtection="1">
      <alignment horizontal="right"/>
      <protection/>
    </xf>
    <xf numFmtId="3" fontId="4" fillId="2" borderId="0" xfId="23" applyNumberFormat="1" applyFont="1" applyFill="1" applyBorder="1" applyAlignment="1" applyProtection="1">
      <alignment horizontal="right"/>
      <protection/>
    </xf>
    <xf numFmtId="3" fontId="4" fillId="2" borderId="7" xfId="23" applyNumberFormat="1" applyFont="1" applyFill="1" applyBorder="1" applyAlignment="1" applyProtection="1">
      <alignment horizontal="right"/>
      <protection/>
    </xf>
    <xf numFmtId="3" fontId="5" fillId="2" borderId="0" xfId="23" applyNumberFormat="1" applyFont="1" applyFill="1" applyBorder="1">
      <alignment/>
      <protection/>
    </xf>
    <xf numFmtId="3" fontId="5" fillId="2" borderId="4" xfId="23" applyNumberFormat="1" applyFont="1" applyFill="1" applyBorder="1" applyAlignment="1">
      <alignment horizontal="right"/>
      <protection/>
    </xf>
    <xf numFmtId="3" fontId="5" fillId="2" borderId="5" xfId="23" applyNumberFormat="1" applyFont="1" applyFill="1" applyBorder="1" applyAlignment="1" applyProtection="1">
      <alignment horizontal="right"/>
      <protection/>
    </xf>
    <xf numFmtId="9" fontId="5" fillId="2" borderId="0" xfId="27" applyFont="1" applyFill="1" applyBorder="1" applyAlignment="1" applyProtection="1">
      <alignment horizontal="right"/>
      <protection/>
    </xf>
    <xf numFmtId="3" fontId="5" fillId="2" borderId="6" xfId="23" applyNumberFormat="1" applyFont="1" applyFill="1" applyBorder="1" applyAlignment="1">
      <alignment horizontal="left" indent="2"/>
      <protection/>
    </xf>
    <xf numFmtId="3" fontId="7" fillId="2" borderId="0" xfId="23" applyNumberFormat="1" applyFont="1" applyFill="1" applyBorder="1">
      <alignment/>
      <protection/>
    </xf>
    <xf numFmtId="3" fontId="5" fillId="2" borderId="0" xfId="23" applyNumberFormat="1" applyFont="1" applyFill="1" applyBorder="1" applyAlignment="1" applyProtection="1">
      <alignment horizontal="right"/>
      <protection/>
    </xf>
    <xf numFmtId="194" fontId="4" fillId="2" borderId="2" xfId="20" applyNumberFormat="1" applyFont="1" applyFill="1" applyBorder="1" applyAlignment="1" applyProtection="1">
      <alignment horizontal="right"/>
      <protection locked="0"/>
    </xf>
    <xf numFmtId="0" fontId="5" fillId="2" borderId="4" xfId="21" applyFont="1" applyFill="1" applyBorder="1" applyAlignment="1" applyProtection="1">
      <alignment horizontal="right"/>
      <protection/>
    </xf>
    <xf numFmtId="0" fontId="5" fillId="2" borderId="5" xfId="20" applyFont="1" applyFill="1" applyBorder="1" applyAlignment="1" applyProtection="1" quotePrefix="1">
      <alignment horizontal="right"/>
      <protection/>
    </xf>
    <xf numFmtId="0" fontId="5" fillId="2" borderId="6" xfId="21" applyFont="1" applyFill="1" applyBorder="1" applyAlignment="1" applyProtection="1">
      <alignment horizontal="left" indent="2"/>
      <protection/>
    </xf>
    <xf numFmtId="0" fontId="4" fillId="2" borderId="1" xfId="23" applyFont="1" applyFill="1" applyBorder="1" applyAlignment="1">
      <alignment horizontal="right"/>
      <protection/>
    </xf>
    <xf numFmtId="191" fontId="4" fillId="2" borderId="2" xfId="27" applyNumberFormat="1" applyFont="1" applyFill="1" applyBorder="1" applyAlignment="1" applyProtection="1">
      <alignment horizontal="right"/>
      <protection/>
    </xf>
    <xf numFmtId="0" fontId="4" fillId="2" borderId="3" xfId="23" applyFont="1" applyFill="1" applyBorder="1" applyAlignment="1">
      <alignment horizontal="left" indent="2"/>
      <protection/>
    </xf>
    <xf numFmtId="197" fontId="4" fillId="2" borderId="0" xfId="21" applyNumberFormat="1" applyFont="1" applyFill="1" applyBorder="1" applyAlignment="1" applyProtection="1">
      <alignment horizontal="right"/>
      <protection/>
    </xf>
    <xf numFmtId="191" fontId="4" fillId="2" borderId="0" xfId="27" applyNumberFormat="1" applyFont="1" applyFill="1" applyBorder="1" applyAlignment="1" applyProtection="1">
      <alignment horizontal="right"/>
      <protection/>
    </xf>
    <xf numFmtId="3" fontId="4" fillId="2" borderId="4" xfId="23" applyNumberFormat="1" applyFont="1" applyFill="1" applyBorder="1" applyAlignment="1">
      <alignment horizontal="right"/>
      <protection/>
    </xf>
    <xf numFmtId="191" fontId="4" fillId="2" borderId="5" xfId="27" applyNumberFormat="1" applyFont="1" applyFill="1" applyBorder="1" applyAlignment="1" applyProtection="1">
      <alignment horizontal="right"/>
      <protection/>
    </xf>
    <xf numFmtId="3" fontId="4" fillId="2" borderId="6" xfId="23" applyNumberFormat="1" applyFont="1" applyFill="1" applyBorder="1" applyAlignment="1">
      <alignment horizontal="left" indent="2"/>
      <protection/>
    </xf>
    <xf numFmtId="3" fontId="4" fillId="2" borderId="0" xfId="23" applyNumberFormat="1" applyFont="1" applyFill="1" applyBorder="1" applyAlignment="1">
      <alignment horizontal="left" indent="2"/>
      <protection/>
    </xf>
    <xf numFmtId="0" fontId="4" fillId="2" borderId="4" xfId="23" applyFont="1" applyFill="1" applyBorder="1" applyAlignment="1">
      <alignment horizontal="right"/>
      <protection/>
    </xf>
    <xf numFmtId="0" fontId="4" fillId="2" borderId="8" xfId="23" applyFont="1" applyFill="1" applyBorder="1" applyAlignment="1">
      <alignment horizontal="left" indent="2"/>
      <protection/>
    </xf>
    <xf numFmtId="3" fontId="4" fillId="2" borderId="2" xfId="24" applyNumberFormat="1" applyFont="1" applyFill="1" applyBorder="1" applyAlignment="1">
      <alignment horizontal="right" vertical="center"/>
      <protection/>
    </xf>
    <xf numFmtId="191" fontId="4" fillId="2" borderId="2" xfId="27" applyNumberFormat="1" applyFont="1" applyFill="1" applyBorder="1" applyAlignment="1">
      <alignment horizontal="right" vertical="center"/>
    </xf>
    <xf numFmtId="3" fontId="4" fillId="2" borderId="5" xfId="24" applyNumberFormat="1" applyFont="1" applyFill="1" applyBorder="1" applyAlignment="1">
      <alignment horizontal="right" vertical="center"/>
      <protection/>
    </xf>
    <xf numFmtId="191" fontId="4" fillId="2" borderId="5" xfId="27" applyNumberFormat="1" applyFont="1" applyFill="1" applyBorder="1" applyAlignment="1">
      <alignment horizontal="right" vertical="center"/>
    </xf>
    <xf numFmtId="0" fontId="4" fillId="2" borderId="6" xfId="23" applyFont="1" applyFill="1" applyBorder="1" applyAlignment="1">
      <alignment horizontal="left" indent="2"/>
      <protection/>
    </xf>
    <xf numFmtId="0" fontId="4" fillId="2" borderId="9" xfId="23" applyFont="1" applyFill="1" applyBorder="1" applyAlignment="1">
      <alignment horizontal="right"/>
      <protection/>
    </xf>
    <xf numFmtId="3" fontId="4" fillId="2" borderId="9" xfId="23" applyNumberFormat="1" applyFont="1" applyFill="1" applyBorder="1" applyAlignment="1">
      <alignment horizontal="right"/>
      <protection/>
    </xf>
    <xf numFmtId="0" fontId="5" fillId="2" borderId="0" xfId="23" applyFont="1" applyFill="1" applyBorder="1" applyAlignment="1">
      <alignment horizontal="right"/>
      <protection/>
    </xf>
    <xf numFmtId="0" fontId="5" fillId="2" borderId="8" xfId="23" applyFont="1" applyFill="1" applyBorder="1" applyAlignment="1">
      <alignment horizontal="left" indent="2"/>
      <protection/>
    </xf>
    <xf numFmtId="0" fontId="4" fillId="2" borderId="7" xfId="23" applyFont="1" applyFill="1" applyBorder="1" applyAlignment="1">
      <alignment horizontal="right"/>
      <protection/>
    </xf>
    <xf numFmtId="0" fontId="5" fillId="2" borderId="7" xfId="23" applyFont="1" applyFill="1" applyBorder="1" applyAlignment="1">
      <alignment horizontal="right"/>
      <protection/>
    </xf>
    <xf numFmtId="191" fontId="4" fillId="2" borderId="5" xfId="27" applyNumberFormat="1" applyFont="1" applyFill="1" applyBorder="1" applyAlignment="1">
      <alignment horizontal="right"/>
    </xf>
    <xf numFmtId="1" fontId="5" fillId="2" borderId="7" xfId="23" applyNumberFormat="1" applyFont="1" applyFill="1" applyBorder="1" applyAlignment="1">
      <alignment horizontal="right"/>
      <protection/>
    </xf>
    <xf numFmtId="1" fontId="5" fillId="2" borderId="8" xfId="23" applyNumberFormat="1" applyFont="1" applyFill="1" applyBorder="1" applyAlignment="1">
      <alignment horizontal="left" indent="2"/>
      <protection/>
    </xf>
    <xf numFmtId="191" fontId="4" fillId="2" borderId="2" xfId="27" applyNumberFormat="1" applyFont="1" applyFill="1" applyBorder="1" applyAlignment="1">
      <alignment horizontal="right"/>
    </xf>
    <xf numFmtId="191" fontId="4" fillId="2" borderId="0" xfId="27" applyNumberFormat="1" applyFont="1" applyFill="1" applyBorder="1" applyAlignment="1">
      <alignment horizontal="right"/>
    </xf>
    <xf numFmtId="3" fontId="4" fillId="2" borderId="0" xfId="24" applyNumberFormat="1" applyFont="1" applyFill="1" applyBorder="1" applyAlignment="1">
      <alignment horizontal="right" vertical="center"/>
      <protection/>
    </xf>
    <xf numFmtId="9" fontId="4" fillId="2" borderId="0" xfId="27" applyFont="1" applyFill="1" applyBorder="1" applyAlignment="1">
      <alignment horizontal="right" vertical="center"/>
    </xf>
    <xf numFmtId="0" fontId="4" fillId="2" borderId="0" xfId="23" applyFont="1" applyFill="1" applyBorder="1" applyAlignment="1">
      <alignment horizontal="right"/>
      <protection/>
    </xf>
    <xf numFmtId="0" fontId="5" fillId="2" borderId="5" xfId="23" applyFont="1" applyFill="1" applyBorder="1" applyAlignment="1">
      <alignment horizontal="right"/>
      <protection/>
    </xf>
    <xf numFmtId="3" fontId="4" fillId="2" borderId="2" xfId="23" applyNumberFormat="1" applyFont="1" applyFill="1" applyBorder="1">
      <alignment vertical="center"/>
      <protection/>
    </xf>
    <xf numFmtId="3" fontId="4" fillId="2" borderId="0" xfId="23" applyNumberFormat="1" applyFont="1" applyFill="1" applyBorder="1">
      <alignment vertical="center"/>
      <protection/>
    </xf>
    <xf numFmtId="9" fontId="4" fillId="2" borderId="0" xfId="27" applyFont="1" applyFill="1" applyBorder="1" applyAlignment="1">
      <alignment/>
    </xf>
    <xf numFmtId="3" fontId="4" fillId="2" borderId="5" xfId="23" applyNumberFormat="1" applyFont="1" applyFill="1" applyBorder="1">
      <alignment vertical="center"/>
      <protection/>
    </xf>
    <xf numFmtId="0" fontId="5" fillId="2" borderId="2" xfId="20" applyFont="1" applyFill="1" applyBorder="1" applyAlignment="1" applyProtection="1" quotePrefix="1">
      <alignment horizontal="right"/>
      <protection/>
    </xf>
    <xf numFmtId="0" fontId="4" fillId="2" borderId="10" xfId="23" applyFont="1" applyFill="1" applyBorder="1" applyAlignment="1">
      <alignment horizontal="right"/>
      <protection/>
    </xf>
    <xf numFmtId="0" fontId="4" fillId="2" borderId="11" xfId="23" applyFont="1" applyFill="1" applyBorder="1" applyAlignment="1">
      <alignment horizontal="left" indent="2"/>
      <protection/>
    </xf>
    <xf numFmtId="0" fontId="5" fillId="2" borderId="5" xfId="23" applyFont="1" applyFill="1" applyBorder="1" applyAlignment="1" quotePrefix="1">
      <alignment horizontal="right"/>
      <protection/>
    </xf>
    <xf numFmtId="189" fontId="4" fillId="2" borderId="2" xfId="23" applyNumberFormat="1" applyFont="1" applyFill="1" applyBorder="1" applyAlignment="1">
      <alignment horizontal="right"/>
      <protection/>
    </xf>
    <xf numFmtId="207" fontId="4" fillId="2" borderId="0" xfId="23" applyNumberFormat="1" applyFont="1" applyFill="1" applyBorder="1" applyAlignment="1">
      <alignment horizontal="right"/>
      <protection/>
    </xf>
    <xf numFmtId="0" fontId="4" fillId="2" borderId="0" xfId="23" applyFont="1" applyFill="1" applyBorder="1" applyAlignment="1">
      <alignment horizontal="left" indent="2"/>
      <protection/>
    </xf>
    <xf numFmtId="3" fontId="4" fillId="2" borderId="0" xfId="15" applyNumberFormat="1" applyFont="1" applyFill="1" applyBorder="1" applyAlignment="1">
      <alignment horizontal="right" vertical="center"/>
    </xf>
    <xf numFmtId="191" fontId="4" fillId="2" borderId="0" xfId="27" applyNumberFormat="1" applyFont="1" applyFill="1" applyBorder="1" applyAlignment="1">
      <alignment horizontal="right" vertical="center"/>
    </xf>
    <xf numFmtId="3" fontId="4" fillId="2" borderId="5" xfId="20" applyNumberFormat="1" applyFont="1" applyFill="1" applyBorder="1" applyAlignment="1" applyProtection="1">
      <alignment horizontal="right"/>
      <protection/>
    </xf>
    <xf numFmtId="3" fontId="4" fillId="2" borderId="0" xfId="15" applyNumberFormat="1" applyFont="1" applyFill="1" applyAlignment="1">
      <alignment horizontal="right" vertical="center"/>
    </xf>
    <xf numFmtId="0" fontId="4" fillId="2" borderId="7" xfId="22" applyFont="1" applyFill="1" applyBorder="1" applyAlignment="1">
      <alignment horizontal="right" vertical="center"/>
      <protection/>
    </xf>
    <xf numFmtId="3" fontId="4" fillId="2" borderId="0" xfId="22" applyNumberFormat="1" applyFont="1" applyFill="1" applyBorder="1">
      <alignment vertical="center"/>
      <protection/>
    </xf>
    <xf numFmtId="191" fontId="4" fillId="2" borderId="0" xfId="27" applyNumberFormat="1" applyFont="1" applyFill="1" applyBorder="1" applyAlignment="1">
      <alignment vertical="center"/>
    </xf>
    <xf numFmtId="0" fontId="4" fillId="2" borderId="4" xfId="22" applyFont="1" applyFill="1" applyBorder="1" applyAlignment="1">
      <alignment horizontal="right" vertical="center"/>
      <protection/>
    </xf>
    <xf numFmtId="3" fontId="4" fillId="2" borderId="5" xfId="22" applyNumberFormat="1" applyFont="1" applyFill="1" applyBorder="1">
      <alignment vertical="center"/>
      <protection/>
    </xf>
    <xf numFmtId="191" fontId="4" fillId="2" borderId="5" xfId="27" applyNumberFormat="1" applyFont="1" applyFill="1" applyBorder="1" applyAlignment="1">
      <alignment vertical="center"/>
    </xf>
    <xf numFmtId="0" fontId="4" fillId="2" borderId="0" xfId="23" applyFont="1" applyFill="1" applyBorder="1" applyAlignment="1">
      <alignment horizontal="left"/>
      <protection/>
    </xf>
    <xf numFmtId="0" fontId="5" fillId="2" borderId="5" xfId="22" applyFont="1" applyFill="1" applyBorder="1" applyAlignment="1">
      <alignment horizontal="right" vertical="top" wrapText="1"/>
      <protection/>
    </xf>
    <xf numFmtId="10" fontId="4" fillId="2" borderId="0" xfId="27" applyNumberFormat="1" applyFont="1" applyFill="1" applyBorder="1" applyAlignment="1">
      <alignment horizontal="right"/>
    </xf>
    <xf numFmtId="3" fontId="5" fillId="2" borderId="5" xfId="23" applyNumberFormat="1" applyFont="1" applyFill="1" applyBorder="1" applyAlignment="1">
      <alignment horizontal="right"/>
      <protection/>
    </xf>
    <xf numFmtId="191" fontId="5" fillId="2" borderId="5" xfId="27" applyNumberFormat="1" applyFont="1" applyFill="1" applyBorder="1" applyAlignment="1">
      <alignment horizontal="right"/>
    </xf>
    <xf numFmtId="189" fontId="4" fillId="2" borderId="0" xfId="23" applyNumberFormat="1" applyFont="1" applyFill="1" applyBorder="1" applyAlignment="1" applyProtection="1">
      <alignment horizontal="right"/>
      <protection/>
    </xf>
    <xf numFmtId="189" fontId="5" fillId="2" borderId="5" xfId="23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0" fontId="5" fillId="2" borderId="0" xfId="20" applyFont="1" applyFill="1" applyBorder="1" applyAlignment="1" applyProtection="1" quotePrefix="1">
      <alignment horizontal="right"/>
      <protection/>
    </xf>
    <xf numFmtId="189" fontId="14" fillId="2" borderId="2" xfId="23" applyNumberFormat="1" applyFont="1" applyFill="1" applyBorder="1" applyAlignment="1">
      <alignment horizontal="right"/>
      <protection/>
    </xf>
    <xf numFmtId="3" fontId="14" fillId="2" borderId="5" xfId="23" applyNumberFormat="1" applyFont="1" applyFill="1" applyBorder="1" applyAlignment="1">
      <alignment horizontal="right"/>
      <protection/>
    </xf>
    <xf numFmtId="3" fontId="14" fillId="2" borderId="0" xfId="23" applyNumberFormat="1" applyFont="1" applyFill="1" applyBorder="1" applyAlignment="1">
      <alignment horizontal="right"/>
      <protection/>
    </xf>
    <xf numFmtId="0" fontId="15" fillId="3" borderId="12" xfId="23" applyFont="1" applyFill="1" applyBorder="1" applyAlignment="1">
      <alignment horizontal="right"/>
      <protection/>
    </xf>
    <xf numFmtId="0" fontId="7" fillId="3" borderId="13" xfId="23" applyFont="1" applyFill="1" applyBorder="1" applyAlignment="1">
      <alignment horizontal="right"/>
      <protection/>
    </xf>
    <xf numFmtId="0" fontId="7" fillId="3" borderId="14" xfId="23" applyFont="1" applyFill="1" applyBorder="1" applyAlignment="1">
      <alignment horizontal="right"/>
      <protection/>
    </xf>
    <xf numFmtId="0" fontId="4" fillId="2" borderId="15" xfId="22" applyFont="1" applyFill="1" applyBorder="1" applyAlignment="1">
      <alignment horizontal="right" vertical="center"/>
      <protection/>
    </xf>
    <xf numFmtId="191" fontId="4" fillId="2" borderId="16" xfId="27" applyNumberFormat="1" applyFont="1" applyFill="1" applyBorder="1" applyAlignment="1">
      <alignment vertical="center"/>
    </xf>
    <xf numFmtId="0" fontId="4" fillId="2" borderId="17" xfId="22" applyFont="1" applyFill="1" applyBorder="1" applyAlignment="1">
      <alignment horizontal="right" vertical="center"/>
      <protection/>
    </xf>
    <xf numFmtId="3" fontId="4" fillId="2" borderId="18" xfId="22" applyNumberFormat="1" applyFont="1" applyFill="1" applyBorder="1">
      <alignment vertical="center"/>
      <protection/>
    </xf>
    <xf numFmtId="191" fontId="4" fillId="2" borderId="19" xfId="27" applyNumberFormat="1" applyFont="1" applyFill="1" applyBorder="1" applyAlignment="1">
      <alignment vertical="center"/>
    </xf>
    <xf numFmtId="0" fontId="15" fillId="3" borderId="17" xfId="23" applyFont="1" applyFill="1" applyBorder="1" applyAlignment="1">
      <alignment horizontal="right"/>
      <protection/>
    </xf>
    <xf numFmtId="0" fontId="15" fillId="3" borderId="18" xfId="23" applyFont="1" applyFill="1" applyBorder="1" applyAlignment="1" quotePrefix="1">
      <alignment horizontal="right"/>
      <protection/>
    </xf>
    <xf numFmtId="0" fontId="15" fillId="3" borderId="18" xfId="23" applyFont="1" applyFill="1" applyBorder="1" applyAlignment="1" applyProtection="1" quotePrefix="1">
      <alignment horizontal="right"/>
      <protection/>
    </xf>
    <xf numFmtId="208" fontId="15" fillId="3" borderId="18" xfId="23" applyNumberFormat="1" applyFont="1" applyFill="1" applyBorder="1" applyAlignment="1" applyProtection="1" quotePrefix="1">
      <alignment horizontal="right"/>
      <protection/>
    </xf>
    <xf numFmtId="3" fontId="4" fillId="2" borderId="15" xfId="23" applyNumberFormat="1" applyFont="1" applyFill="1" applyBorder="1" applyAlignment="1">
      <alignment horizontal="right"/>
      <protection/>
    </xf>
    <xf numFmtId="191" fontId="4" fillId="2" borderId="16" xfId="27" applyNumberFormat="1" applyFont="1" applyFill="1" applyBorder="1" applyAlignment="1">
      <alignment horizontal="right" vertical="center"/>
    </xf>
    <xf numFmtId="3" fontId="4" fillId="2" borderId="17" xfId="23" applyNumberFormat="1" applyFont="1" applyFill="1" applyBorder="1" applyAlignment="1">
      <alignment horizontal="right"/>
      <protection/>
    </xf>
    <xf numFmtId="3" fontId="4" fillId="2" borderId="18" xfId="20" applyNumberFormat="1" applyFont="1" applyFill="1" applyBorder="1" applyAlignment="1" applyProtection="1">
      <alignment horizontal="right"/>
      <protection/>
    </xf>
    <xf numFmtId="3" fontId="14" fillId="2" borderId="18" xfId="20" applyNumberFormat="1" applyFont="1" applyFill="1" applyBorder="1" applyAlignment="1" applyProtection="1">
      <alignment horizontal="right"/>
      <protection/>
    </xf>
    <xf numFmtId="191" fontId="4" fillId="2" borderId="19" xfId="27" applyNumberFormat="1" applyFont="1" applyFill="1" applyBorder="1" applyAlignment="1" applyProtection="1">
      <alignment horizontal="right"/>
      <protection/>
    </xf>
    <xf numFmtId="3" fontId="5" fillId="2" borderId="15" xfId="23" applyNumberFormat="1" applyFont="1" applyFill="1" applyBorder="1" applyAlignment="1">
      <alignment horizontal="right"/>
      <protection/>
    </xf>
    <xf numFmtId="3" fontId="4" fillId="2" borderId="18" xfId="24" applyNumberFormat="1" applyFont="1" applyFill="1" applyBorder="1" applyAlignment="1">
      <alignment horizontal="right" vertical="center"/>
      <protection/>
    </xf>
    <xf numFmtId="191" fontId="4" fillId="2" borderId="19" xfId="27" applyNumberFormat="1" applyFont="1" applyFill="1" applyBorder="1" applyAlignment="1">
      <alignment horizontal="right" vertical="center"/>
    </xf>
    <xf numFmtId="0" fontId="15" fillId="3" borderId="17" xfId="21" applyFont="1" applyFill="1" applyBorder="1" applyAlignment="1" applyProtection="1">
      <alignment horizontal="right"/>
      <protection/>
    </xf>
    <xf numFmtId="0" fontId="15" fillId="3" borderId="18" xfId="20" applyFont="1" applyFill="1" applyBorder="1" applyAlignment="1" applyProtection="1" quotePrefix="1">
      <alignment horizontal="right"/>
      <protection/>
    </xf>
    <xf numFmtId="0" fontId="4" fillId="2" borderId="15" xfId="23" applyFont="1" applyFill="1" applyBorder="1" applyAlignment="1">
      <alignment horizontal="right"/>
      <protection/>
    </xf>
    <xf numFmtId="0" fontId="4" fillId="2" borderId="17" xfId="23" applyFont="1" applyFill="1" applyBorder="1" applyAlignment="1">
      <alignment horizontal="right"/>
      <protection/>
    </xf>
    <xf numFmtId="3" fontId="4" fillId="2" borderId="18" xfId="23" applyNumberFormat="1" applyFont="1" applyFill="1" applyBorder="1" applyAlignment="1">
      <alignment horizontal="right"/>
      <protection/>
    </xf>
    <xf numFmtId="189" fontId="4" fillId="2" borderId="18" xfId="23" applyNumberFormat="1" applyFont="1" applyFill="1" applyBorder="1" applyAlignment="1">
      <alignment horizontal="right"/>
      <protection/>
    </xf>
    <xf numFmtId="0" fontId="15" fillId="3" borderId="18" xfId="22" applyFont="1" applyFill="1" applyBorder="1" applyAlignment="1">
      <alignment horizontal="right" vertical="top" wrapText="1"/>
      <protection/>
    </xf>
    <xf numFmtId="191" fontId="4" fillId="2" borderId="16" xfId="27" applyNumberFormat="1" applyFont="1" applyFill="1" applyBorder="1" applyAlignment="1">
      <alignment horizontal="right"/>
    </xf>
    <xf numFmtId="3" fontId="5" fillId="2" borderId="17" xfId="23" applyNumberFormat="1" applyFont="1" applyFill="1" applyBorder="1" applyAlignment="1">
      <alignment horizontal="right"/>
      <protection/>
    </xf>
    <xf numFmtId="3" fontId="5" fillId="2" borderId="18" xfId="23" applyNumberFormat="1" applyFont="1" applyFill="1" applyBorder="1" applyAlignment="1">
      <alignment horizontal="right"/>
      <protection/>
    </xf>
    <xf numFmtId="191" fontId="5" fillId="2" borderId="19" xfId="27" applyNumberFormat="1" applyFont="1" applyFill="1" applyBorder="1" applyAlignment="1">
      <alignment horizontal="right"/>
    </xf>
    <xf numFmtId="1" fontId="15" fillId="3" borderId="17" xfId="23" applyNumberFormat="1" applyFont="1" applyFill="1" applyBorder="1" applyAlignment="1">
      <alignment horizontal="right"/>
      <protection/>
    </xf>
    <xf numFmtId="208" fontId="15" fillId="3" borderId="18" xfId="23" applyNumberFormat="1" applyFont="1" applyFill="1" applyBorder="1" applyAlignment="1" applyProtection="1">
      <alignment horizontal="right"/>
      <protection/>
    </xf>
    <xf numFmtId="3" fontId="15" fillId="3" borderId="17" xfId="23" applyNumberFormat="1" applyFont="1" applyFill="1" applyBorder="1" applyAlignment="1">
      <alignment horizontal="right"/>
      <protection/>
    </xf>
    <xf numFmtId="191" fontId="4" fillId="2" borderId="18" xfId="27" applyNumberFormat="1" applyFont="1" applyFill="1" applyBorder="1" applyAlignment="1">
      <alignment horizontal="right"/>
    </xf>
    <xf numFmtId="191" fontId="4" fillId="2" borderId="19" xfId="27" applyNumberFormat="1" applyFont="1" applyFill="1" applyBorder="1" applyAlignment="1">
      <alignment horizontal="right"/>
    </xf>
    <xf numFmtId="0" fontId="15" fillId="3" borderId="13" xfId="23" applyFont="1" applyFill="1" applyBorder="1" applyAlignment="1">
      <alignment horizontal="right"/>
      <protection/>
    </xf>
    <xf numFmtId="0" fontId="15" fillId="3" borderId="14" xfId="23" applyFont="1" applyFill="1" applyBorder="1" applyAlignment="1">
      <alignment horizontal="right"/>
      <protection/>
    </xf>
    <xf numFmtId="0" fontId="5" fillId="2" borderId="15" xfId="23" applyFont="1" applyFill="1" applyBorder="1" applyAlignment="1">
      <alignment horizontal="right"/>
      <protection/>
    </xf>
    <xf numFmtId="0" fontId="15" fillId="3" borderId="18" xfId="23" applyFont="1" applyFill="1" applyBorder="1" applyAlignment="1">
      <alignment horizontal="right"/>
      <protection/>
    </xf>
    <xf numFmtId="3" fontId="7" fillId="3" borderId="13" xfId="23" applyNumberFormat="1" applyFont="1" applyFill="1" applyBorder="1">
      <alignment vertical="center"/>
      <protection/>
    </xf>
    <xf numFmtId="0" fontId="7" fillId="3" borderId="14" xfId="23" applyFont="1" applyFill="1" applyBorder="1">
      <alignment vertical="center"/>
      <protection/>
    </xf>
    <xf numFmtId="3" fontId="4" fillId="2" borderId="18" xfId="23" applyNumberFormat="1" applyFont="1" applyFill="1" applyBorder="1">
      <alignment vertical="center"/>
      <protection/>
    </xf>
    <xf numFmtId="3" fontId="14" fillId="2" borderId="18" xfId="23" applyNumberFormat="1" applyFont="1" applyFill="1" applyBorder="1" applyAlignment="1">
      <alignment horizontal="right"/>
      <protection/>
    </xf>
    <xf numFmtId="189" fontId="14" fillId="2" borderId="0" xfId="23" applyNumberFormat="1" applyFont="1" applyFill="1" applyBorder="1" applyAlignment="1">
      <alignment horizontal="right"/>
      <protection/>
    </xf>
    <xf numFmtId="0" fontId="7" fillId="3" borderId="17" xfId="23" applyFont="1" applyFill="1" applyBorder="1" applyAlignment="1">
      <alignment horizontal="right"/>
      <protection/>
    </xf>
    <xf numFmtId="3" fontId="4" fillId="0" borderId="18" xfId="24" applyNumberFormat="1" applyFont="1" applyFill="1" applyBorder="1" applyAlignment="1">
      <alignment horizontal="right" vertical="center"/>
      <protection/>
    </xf>
    <xf numFmtId="194" fontId="7" fillId="3" borderId="13" xfId="20" applyNumberFormat="1" applyFont="1" applyFill="1" applyBorder="1" applyAlignment="1" applyProtection="1">
      <alignment horizontal="right"/>
      <protection locked="0"/>
    </xf>
    <xf numFmtId="194" fontId="7" fillId="3" borderId="14" xfId="20" applyNumberFormat="1" applyFont="1" applyFill="1" applyBorder="1" applyAlignment="1" applyProtection="1">
      <alignment horizontal="right"/>
      <protection locked="0"/>
    </xf>
    <xf numFmtId="191" fontId="4" fillId="2" borderId="16" xfId="27" applyNumberFormat="1" applyFont="1" applyFill="1" applyBorder="1" applyAlignment="1" applyProtection="1">
      <alignment horizontal="right"/>
      <protection/>
    </xf>
    <xf numFmtId="191" fontId="4" fillId="2" borderId="18" xfId="27" applyNumberFormat="1" applyFont="1" applyFill="1" applyBorder="1" applyAlignment="1" applyProtection="1">
      <alignment horizontal="right"/>
      <protection/>
    </xf>
    <xf numFmtId="3" fontId="4" fillId="2" borderId="15" xfId="23" applyNumberFormat="1" applyFont="1" applyFill="1" applyBorder="1" applyAlignment="1" applyProtection="1">
      <alignment horizontal="right"/>
      <protection/>
    </xf>
    <xf numFmtId="189" fontId="5" fillId="2" borderId="18" xfId="23" applyNumberFormat="1" applyFont="1" applyFill="1" applyBorder="1" applyAlignment="1" applyProtection="1">
      <alignment horizontal="right"/>
      <protection/>
    </xf>
    <xf numFmtId="0" fontId="15" fillId="3" borderId="20" xfId="23" applyFont="1" applyFill="1" applyBorder="1" applyAlignment="1">
      <alignment horizontal="right"/>
      <protection/>
    </xf>
    <xf numFmtId="3" fontId="7" fillId="3" borderId="21" xfId="23" applyNumberFormat="1" applyFont="1" applyFill="1" applyBorder="1">
      <alignment vertical="center"/>
      <protection/>
    </xf>
    <xf numFmtId="0" fontId="15" fillId="3" borderId="21" xfId="23" applyFont="1" applyFill="1" applyBorder="1" applyAlignment="1">
      <alignment horizontal="right"/>
      <protection/>
    </xf>
    <xf numFmtId="14" fontId="15" fillId="3" borderId="17" xfId="23" applyNumberFormat="1" applyFont="1" applyFill="1" applyBorder="1" applyAlignment="1">
      <alignment horizontal="right"/>
      <protection/>
    </xf>
    <xf numFmtId="1" fontId="15" fillId="3" borderId="18" xfId="23" applyNumberFormat="1" applyFont="1" applyFill="1" applyBorder="1" applyAlignment="1" applyProtection="1" quotePrefix="1">
      <alignment horizontal="right"/>
      <protection/>
    </xf>
    <xf numFmtId="189" fontId="4" fillId="2" borderId="17" xfId="23" applyNumberFormat="1" applyFont="1" applyFill="1" applyBorder="1" applyAlignment="1">
      <alignment horizontal="right"/>
      <protection/>
    </xf>
    <xf numFmtId="3" fontId="4" fillId="0" borderId="0" xfId="0" applyNumberFormat="1" applyFont="1" applyAlignment="1">
      <alignment/>
    </xf>
    <xf numFmtId="0" fontId="4" fillId="2" borderId="1" xfId="22" applyFont="1" applyFill="1" applyBorder="1" applyAlignment="1">
      <alignment horizontal="right" vertical="center"/>
      <protection/>
    </xf>
    <xf numFmtId="3" fontId="4" fillId="2" borderId="2" xfId="22" applyNumberFormat="1" applyFont="1" applyFill="1" applyBorder="1">
      <alignment vertical="center"/>
      <protection/>
    </xf>
    <xf numFmtId="191" fontId="4" fillId="2" borderId="2" xfId="27" applyNumberFormat="1" applyFont="1" applyFill="1" applyBorder="1" applyAlignment="1">
      <alignment vertical="center"/>
    </xf>
    <xf numFmtId="0" fontId="4" fillId="2" borderId="12" xfId="22" applyFont="1" applyFill="1" applyBorder="1" applyAlignment="1">
      <alignment horizontal="right" vertical="center"/>
      <protection/>
    </xf>
    <xf numFmtId="3" fontId="4" fillId="2" borderId="13" xfId="22" applyNumberFormat="1" applyFont="1" applyFill="1" applyBorder="1">
      <alignment vertical="center"/>
      <protection/>
    </xf>
    <xf numFmtId="191" fontId="4" fillId="2" borderId="14" xfId="27" applyNumberFormat="1" applyFont="1" applyFill="1" applyBorder="1" applyAlignment="1">
      <alignment vertical="center"/>
    </xf>
    <xf numFmtId="17" fontId="5" fillId="2" borderId="5" xfId="22" applyNumberFormat="1" applyFont="1" applyFill="1" applyBorder="1" applyAlignment="1" quotePrefix="1">
      <alignment horizontal="right" vertical="top" wrapText="1"/>
      <protection/>
    </xf>
    <xf numFmtId="191" fontId="4" fillId="2" borderId="5" xfId="27" applyNumberFormat="1" applyFont="1" applyFill="1" applyBorder="1" applyAlignment="1" applyProtection="1">
      <alignment horizontal="right"/>
      <protection locked="0"/>
    </xf>
    <xf numFmtId="1" fontId="4" fillId="2" borderId="18" xfId="23" applyNumberFormat="1" applyFont="1" applyFill="1" applyBorder="1" applyAlignment="1">
      <alignment horizontal="right"/>
      <protection/>
    </xf>
    <xf numFmtId="3" fontId="5" fillId="2" borderId="16" xfId="20" applyNumberFormat="1" applyFont="1" applyFill="1" applyBorder="1" applyAlignment="1" applyProtection="1" quotePrefix="1">
      <alignment horizontal="right"/>
      <protection/>
    </xf>
    <xf numFmtId="3" fontId="14" fillId="2" borderId="2" xfId="23" applyNumberFormat="1" applyFont="1" applyFill="1" applyBorder="1" applyAlignment="1">
      <alignment horizontal="right"/>
      <protection/>
    </xf>
    <xf numFmtId="191" fontId="4" fillId="0" borderId="0" xfId="27" applyNumberFormat="1" applyFont="1" applyFill="1" applyBorder="1" applyAlignment="1">
      <alignment horizontal="right" vertical="center"/>
    </xf>
    <xf numFmtId="191" fontId="5" fillId="2" borderId="0" xfId="27" applyNumberFormat="1" applyFont="1" applyFill="1" applyBorder="1" applyAlignment="1">
      <alignment horizontal="right"/>
    </xf>
    <xf numFmtId="191" fontId="4" fillId="2" borderId="2" xfId="23" applyNumberFormat="1" applyFont="1" applyFill="1" applyBorder="1">
      <alignment vertical="center"/>
      <protection/>
    </xf>
    <xf numFmtId="191" fontId="4" fillId="2" borderId="2" xfId="23" applyNumberFormat="1" applyFont="1" applyFill="1" applyBorder="1" applyAlignment="1">
      <alignment horizontal="right"/>
      <protection/>
    </xf>
    <xf numFmtId="191" fontId="5" fillId="2" borderId="5" xfId="22" applyNumberFormat="1" applyFont="1" applyFill="1" applyBorder="1" applyAlignment="1">
      <alignment horizontal="right" vertical="top" wrapText="1"/>
      <protection/>
    </xf>
    <xf numFmtId="191" fontId="5" fillId="2" borderId="0" xfId="27" applyNumberFormat="1" applyFont="1" applyFill="1" applyBorder="1" applyAlignment="1" applyProtection="1">
      <alignment horizontal="right"/>
      <protection/>
    </xf>
    <xf numFmtId="191" fontId="5" fillId="2" borderId="5" xfId="27" applyNumberFormat="1" applyFont="1" applyFill="1" applyBorder="1" applyAlignment="1" applyProtection="1">
      <alignment horizontal="right"/>
      <protection/>
    </xf>
    <xf numFmtId="191" fontId="4" fillId="0" borderId="16" xfId="27" applyNumberFormat="1" applyFont="1" applyFill="1" applyBorder="1" applyAlignment="1">
      <alignment horizontal="right"/>
    </xf>
    <xf numFmtId="191" fontId="5" fillId="2" borderId="16" xfId="27" applyNumberFormat="1" applyFont="1" applyFill="1" applyBorder="1" applyAlignment="1" applyProtection="1">
      <alignment horizontal="right"/>
      <protection/>
    </xf>
    <xf numFmtId="191" fontId="7" fillId="3" borderId="22" xfId="23" applyNumberFormat="1" applyFont="1" applyFill="1" applyBorder="1">
      <alignment vertical="center"/>
      <protection/>
    </xf>
    <xf numFmtId="191" fontId="5" fillId="2" borderId="19" xfId="27" applyNumberFormat="1" applyFont="1" applyFill="1" applyBorder="1" applyAlignment="1" applyProtection="1">
      <alignment horizontal="right"/>
      <protection/>
    </xf>
    <xf numFmtId="191" fontId="5" fillId="2" borderId="16" xfId="27" applyNumberFormat="1" applyFont="1" applyFill="1" applyBorder="1" applyAlignment="1">
      <alignment horizontal="right"/>
    </xf>
    <xf numFmtId="197" fontId="4" fillId="2" borderId="2" xfId="21" applyNumberFormat="1" applyFont="1" applyFill="1" applyBorder="1" applyAlignment="1" applyProtection="1">
      <alignment horizontal="right"/>
      <protection locked="0"/>
    </xf>
    <xf numFmtId="0" fontId="15" fillId="3" borderId="23" xfId="22" applyFont="1" applyFill="1" applyBorder="1" applyAlignment="1">
      <alignment horizontal="right" vertical="top" wrapText="1"/>
      <protection/>
    </xf>
    <xf numFmtId="0" fontId="4" fillId="2" borderId="0" xfId="0" applyFont="1" applyFill="1" applyBorder="1" applyAlignment="1">
      <alignment horizontal="right"/>
    </xf>
    <xf numFmtId="3" fontId="4" fillId="0" borderId="0" xfId="23" applyNumberFormat="1" applyFont="1" applyFill="1" applyBorder="1" applyAlignment="1">
      <alignment horizontal="right"/>
      <protection/>
    </xf>
    <xf numFmtId="3" fontId="4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7" fillId="3" borderId="18" xfId="23" applyFont="1" applyFill="1" applyBorder="1">
      <alignment vertical="center"/>
      <protection/>
    </xf>
    <xf numFmtId="191" fontId="7" fillId="3" borderId="19" xfId="23" applyNumberFormat="1" applyFont="1" applyFill="1" applyBorder="1">
      <alignment vertical="center"/>
      <protection/>
    </xf>
    <xf numFmtId="3" fontId="4" fillId="2" borderId="18" xfId="0" applyNumberFormat="1" applyFont="1" applyFill="1" applyBorder="1" applyAlignment="1">
      <alignment/>
    </xf>
    <xf numFmtId="3" fontId="4" fillId="2" borderId="0" xfId="20" applyNumberFormat="1" applyFont="1" applyFill="1" applyBorder="1" applyAlignment="1" applyProtection="1">
      <alignment horizontal="right"/>
      <protection/>
    </xf>
    <xf numFmtId="14" fontId="5" fillId="2" borderId="5" xfId="20" applyNumberFormat="1" applyFont="1" applyFill="1" applyBorder="1" applyAlignment="1" applyProtection="1" quotePrefix="1">
      <alignment horizontal="right"/>
      <protection/>
    </xf>
    <xf numFmtId="14" fontId="5" fillId="2" borderId="0" xfId="20" applyNumberFormat="1" applyFont="1" applyFill="1" applyBorder="1" applyAlignment="1" applyProtection="1" quotePrefix="1">
      <alignment horizontal="right"/>
      <protection/>
    </xf>
    <xf numFmtId="191" fontId="4" fillId="2" borderId="9" xfId="27" applyNumberFormat="1" applyFont="1" applyFill="1" applyBorder="1" applyAlignment="1">
      <alignment horizontal="right"/>
    </xf>
    <xf numFmtId="0" fontId="5" fillId="2" borderId="1" xfId="23" applyFont="1" applyFill="1" applyBorder="1" applyAlignment="1">
      <alignment horizontal="center"/>
      <protection/>
    </xf>
    <xf numFmtId="0" fontId="5" fillId="2" borderId="2" xfId="23" applyFont="1" applyFill="1" applyBorder="1" applyAlignment="1">
      <alignment horizontal="center"/>
      <protection/>
    </xf>
    <xf numFmtId="0" fontId="5" fillId="2" borderId="3" xfId="23" applyFont="1" applyFill="1" applyBorder="1" applyAlignment="1">
      <alignment horizontal="center"/>
      <protection/>
    </xf>
    <xf numFmtId="0" fontId="5" fillId="2" borderId="4" xfId="23" applyFont="1" applyFill="1" applyBorder="1" applyAlignment="1">
      <alignment horizontal="center"/>
      <protection/>
    </xf>
    <xf numFmtId="0" fontId="5" fillId="2" borderId="5" xfId="23" applyFont="1" applyFill="1" applyBorder="1" applyAlignment="1">
      <alignment horizontal="center"/>
      <protection/>
    </xf>
    <xf numFmtId="0" fontId="5" fillId="2" borderId="6" xfId="23" applyFont="1" applyFill="1" applyBorder="1" applyAlignment="1">
      <alignment horizontal="center"/>
      <protection/>
    </xf>
    <xf numFmtId="0" fontId="4" fillId="2" borderId="0" xfId="23" applyFont="1" applyFill="1" applyBorder="1" applyAlignment="1">
      <alignment horizontal="left" wrapText="1"/>
      <protection/>
    </xf>
  </cellXfs>
  <cellStyles count="14">
    <cellStyle name="Normal" xfId="0"/>
    <cellStyle name="Comma" xfId="15"/>
    <cellStyle name="Comma [0]" xfId="16"/>
    <cellStyle name="fo]&#13;&#10;UserName=Murat Zelef&#13;&#10;UserCompany=Bumerang&#13;&#10;&#13;&#10;[File Paths]&#13;&#10;WorkingDirectory=C:\EQUIS\DLWIN&#13;&#10;DownLoader=C" xfId="17"/>
    <cellStyle name="Followed Hyperlink" xfId="18"/>
    <cellStyle name="Hyperlink" xfId="19"/>
    <cellStyle name="Normal_FACTC.XLS" xfId="20"/>
    <cellStyle name="Normal_FACTE.XLS" xfId="21"/>
    <cellStyle name="Normal_factsheet web 2003_01_06_01" xfId="22"/>
    <cellStyle name="Normal_Factsheet-02" xfId="23"/>
    <cellStyle name="Normal_sayfa1" xfId="24"/>
    <cellStyle name="Currency" xfId="25"/>
    <cellStyle name="Currency [0]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1</xdr:col>
      <xdr:colOff>0</xdr:colOff>
      <xdr:row>4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257175" y="38100"/>
          <a:ext cx="0" cy="714375"/>
          <a:chOff x="87" y="53"/>
          <a:chExt cx="362" cy="60"/>
        </a:xfrm>
        <a:solidFill>
          <a:srgbClr val="FFFFFF"/>
        </a:solidFill>
      </xdr:grpSpPr>
    </xdr:grp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257175" y="15097125"/>
          <a:ext cx="0" cy="0"/>
          <a:chOff x="87" y="53"/>
          <a:chExt cx="362" cy="60"/>
        </a:xfrm>
        <a:solidFill>
          <a:srgbClr val="FFFFFF"/>
        </a:solidFill>
      </xdr:grpSpPr>
    </xdr:grpSp>
    <xdr:clientData/>
  </xdr:twoCellAnchor>
  <xdr:twoCellAnchor>
    <xdr:from>
      <xdr:col>2</xdr:col>
      <xdr:colOff>0</xdr:colOff>
      <xdr:row>93</xdr:row>
      <xdr:rowOff>0</xdr:rowOff>
    </xdr:from>
    <xdr:to>
      <xdr:col>6</xdr:col>
      <xdr:colOff>0</xdr:colOff>
      <xdr:row>93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05100" y="15097125"/>
          <a:ext cx="3381375" cy="0"/>
          <a:chOff x="87" y="53"/>
          <a:chExt cx="362" cy="60"/>
        </a:xfrm>
        <a:solidFill>
          <a:srgbClr val="FFFFFF"/>
        </a:solidFill>
      </xdr:grpSpPr>
    </xdr:grpSp>
    <xdr:clientData/>
  </xdr:twoCellAnchor>
  <xdr:twoCellAnchor editAs="oneCell">
    <xdr:from>
      <xdr:col>1</xdr:col>
      <xdr:colOff>1476375</xdr:colOff>
      <xdr:row>0</xdr:row>
      <xdr:rowOff>114300</xdr:rowOff>
    </xdr:from>
    <xdr:to>
      <xdr:col>6</xdr:col>
      <xdr:colOff>561975</xdr:colOff>
      <xdr:row>5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14300"/>
          <a:ext cx="4914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1</xdr:col>
      <xdr:colOff>0</xdr:colOff>
      <xdr:row>4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257175" y="38100"/>
          <a:ext cx="0" cy="733425"/>
          <a:chOff x="87" y="53"/>
          <a:chExt cx="362" cy="60"/>
        </a:xfrm>
        <a:solidFill>
          <a:srgbClr val="FFFFFF"/>
        </a:solidFill>
      </xdr:grpSpPr>
    </xdr:grp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257175" y="15116175"/>
          <a:ext cx="0" cy="0"/>
          <a:chOff x="87" y="53"/>
          <a:chExt cx="362" cy="60"/>
        </a:xfrm>
        <a:solidFill>
          <a:srgbClr val="FFFFFF"/>
        </a:solidFill>
      </xdr:grpSpPr>
    </xdr:grpSp>
    <xdr:clientData/>
  </xdr:twoCellAnchor>
  <xdr:twoCellAnchor>
    <xdr:from>
      <xdr:col>2</xdr:col>
      <xdr:colOff>0</xdr:colOff>
      <xdr:row>93</xdr:row>
      <xdr:rowOff>0</xdr:rowOff>
    </xdr:from>
    <xdr:to>
      <xdr:col>6</xdr:col>
      <xdr:colOff>0</xdr:colOff>
      <xdr:row>93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05100" y="15116175"/>
          <a:ext cx="3190875" cy="0"/>
          <a:chOff x="87" y="53"/>
          <a:chExt cx="362" cy="60"/>
        </a:xfrm>
        <a:solidFill>
          <a:srgbClr val="FFFFFF"/>
        </a:solidFill>
      </xdr:grpSpPr>
    </xdr:grpSp>
    <xdr:clientData/>
  </xdr:twoCellAnchor>
  <xdr:twoCellAnchor>
    <xdr:from>
      <xdr:col>7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pSp>
      <xdr:nvGrpSpPr>
        <xdr:cNvPr id="10" name="Group 14"/>
        <xdr:cNvGrpSpPr>
          <a:grpSpLocks/>
        </xdr:cNvGrpSpPr>
      </xdr:nvGrpSpPr>
      <xdr:grpSpPr>
        <a:xfrm>
          <a:off x="6496050" y="15116175"/>
          <a:ext cx="0" cy="0"/>
          <a:chOff x="87" y="53"/>
          <a:chExt cx="362" cy="6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35"/>
  <sheetViews>
    <sheetView zoomScale="85" zoomScaleNormal="85" zoomScaleSheetLayoutView="100" workbookViewId="0" topLeftCell="A28">
      <selection activeCell="B13" sqref="B13"/>
    </sheetView>
  </sheetViews>
  <sheetFormatPr defaultColWidth="9.140625" defaultRowHeight="12.75"/>
  <cols>
    <col min="1" max="1" width="3.8515625" style="1" customWidth="1"/>
    <col min="2" max="2" width="36.7109375" style="76" bestFit="1" customWidth="1"/>
    <col min="3" max="4" width="12.7109375" style="76" bestFit="1" customWidth="1"/>
    <col min="5" max="5" width="12.57421875" style="76" customWidth="1"/>
    <col min="6" max="6" width="12.7109375" style="76" bestFit="1" customWidth="1"/>
    <col min="7" max="7" width="39.28125" style="88" customWidth="1"/>
    <col min="8" max="8" width="9.00390625" style="1" customWidth="1"/>
    <col min="9" max="9" width="11.57421875" style="1" bestFit="1" customWidth="1"/>
    <col min="10" max="16384" width="9.00390625" style="1" customWidth="1"/>
  </cols>
  <sheetData>
    <row r="1" ht="11.25" customHeight="1"/>
    <row r="2" ht="12.75"/>
    <row r="3" ht="12.75"/>
    <row r="4" ht="12.75"/>
    <row r="5" ht="12.75"/>
    <row r="6" ht="12.75"/>
    <row r="7" spans="2:7" ht="15" customHeight="1">
      <c r="B7" s="208" t="s">
        <v>0</v>
      </c>
      <c r="C7" s="209"/>
      <c r="D7" s="209"/>
      <c r="E7" s="209"/>
      <c r="F7" s="209"/>
      <c r="G7" s="210"/>
    </row>
    <row r="8" spans="2:7" ht="15" customHeight="1">
      <c r="B8" s="211" t="s">
        <v>1</v>
      </c>
      <c r="C8" s="212"/>
      <c r="D8" s="212"/>
      <c r="E8" s="212"/>
      <c r="F8" s="212"/>
      <c r="G8" s="213"/>
    </row>
    <row r="9" spans="4:6" ht="12.75">
      <c r="D9" s="106"/>
      <c r="E9" s="21"/>
      <c r="F9" s="12"/>
    </row>
    <row r="10" spans="2:7" ht="12.75">
      <c r="B10" s="2" t="s">
        <v>2</v>
      </c>
      <c r="C10" s="3"/>
      <c r="D10" s="4"/>
      <c r="E10" s="4"/>
      <c r="F10" s="3"/>
      <c r="G10" s="5" t="s">
        <v>3</v>
      </c>
    </row>
    <row r="11" spans="2:7" ht="12.75">
      <c r="B11" s="6" t="s">
        <v>154</v>
      </c>
      <c r="C11" s="7">
        <v>2004</v>
      </c>
      <c r="D11" s="7" t="s">
        <v>166</v>
      </c>
      <c r="E11" s="7" t="s">
        <v>177</v>
      </c>
      <c r="F11" s="100" t="s">
        <v>140</v>
      </c>
      <c r="G11" s="9" t="s">
        <v>155</v>
      </c>
    </row>
    <row r="12" spans="2:8" ht="12.75">
      <c r="B12" s="10" t="s">
        <v>4</v>
      </c>
      <c r="C12" s="13">
        <v>97406.51277990427</v>
      </c>
      <c r="D12" s="13">
        <v>104729.12452599431</v>
      </c>
      <c r="E12" s="13">
        <v>103050.55154124422</v>
      </c>
      <c r="F12" s="73">
        <f>+E12/D12-1</f>
        <v>-0.016027757248495478</v>
      </c>
      <c r="G12" s="14" t="s">
        <v>5</v>
      </c>
      <c r="H12" s="80"/>
    </row>
    <row r="13" spans="2:8" ht="12.75">
      <c r="B13" s="15" t="s">
        <v>6</v>
      </c>
      <c r="C13" s="11">
        <v>182762.15439</v>
      </c>
      <c r="D13" s="11">
        <v>226090.79928</v>
      </c>
      <c r="E13" s="11">
        <v>276924.94667</v>
      </c>
      <c r="F13" s="73">
        <f>+E13/D13-1</f>
        <v>0.22483952266914198</v>
      </c>
      <c r="G13" s="16" t="s">
        <v>7</v>
      </c>
      <c r="H13" s="80"/>
    </row>
    <row r="14" spans="2:8" ht="12.75">
      <c r="B14" s="15" t="s">
        <v>8</v>
      </c>
      <c r="C14" s="11">
        <v>40616.02605481309</v>
      </c>
      <c r="D14" s="11">
        <v>67529.81123829911</v>
      </c>
      <c r="E14" s="11">
        <v>72831.48668681321</v>
      </c>
      <c r="F14" s="73">
        <f>+E14/D14-1</f>
        <v>0.07850866678429691</v>
      </c>
      <c r="G14" s="16" t="s">
        <v>9</v>
      </c>
      <c r="H14" s="80"/>
    </row>
    <row r="15" spans="2:8" ht="12.75">
      <c r="B15" s="17" t="s">
        <v>10</v>
      </c>
      <c r="C15" s="18">
        <f>SUM(C12:C14)</f>
        <v>320784.6932247174</v>
      </c>
      <c r="D15" s="18">
        <f>SUM(D12:D14)</f>
        <v>398349.73504429345</v>
      </c>
      <c r="E15" s="18">
        <f>SUM(E12:E14)</f>
        <v>452806.9848980574</v>
      </c>
      <c r="F15" s="184">
        <f>+E15/D15-1</f>
        <v>0.13670713210769114</v>
      </c>
      <c r="G15" s="19" t="s">
        <v>11</v>
      </c>
      <c r="H15" s="80"/>
    </row>
    <row r="16" spans="2:7" ht="12.75">
      <c r="B16" s="20" t="s">
        <v>12</v>
      </c>
      <c r="C16" s="21">
        <v>114774.92148919754</v>
      </c>
      <c r="D16" s="21">
        <v>131682.24344135803</v>
      </c>
      <c r="E16" s="21">
        <v>170382.90586419753</v>
      </c>
      <c r="F16" s="73">
        <f>+E16/D16-1</f>
        <v>0.2938943126380895</v>
      </c>
      <c r="G16" s="22" t="s">
        <v>13</v>
      </c>
    </row>
    <row r="17" spans="2:7" ht="12.75">
      <c r="B17" s="2" t="s">
        <v>14</v>
      </c>
      <c r="C17" s="3"/>
      <c r="D17" s="3"/>
      <c r="E17" s="3"/>
      <c r="F17" s="185"/>
      <c r="G17" s="24" t="s">
        <v>15</v>
      </c>
    </row>
    <row r="18" spans="2:7" ht="12.75">
      <c r="B18" s="15" t="s">
        <v>4</v>
      </c>
      <c r="C18" s="25">
        <v>72.57768629752199</v>
      </c>
      <c r="D18" s="25">
        <v>78.0512181591849</v>
      </c>
      <c r="E18" s="25">
        <v>73.56470158028189</v>
      </c>
      <c r="F18" s="73">
        <f>+E18/D18-1</f>
        <v>-0.05748169836059169</v>
      </c>
      <c r="G18" s="16" t="s">
        <v>5</v>
      </c>
    </row>
    <row r="19" spans="2:7" ht="12.75">
      <c r="B19" s="15" t="s">
        <v>6</v>
      </c>
      <c r="C19" s="25">
        <v>136.1762569033604</v>
      </c>
      <c r="D19" s="25">
        <v>168.49813629452973</v>
      </c>
      <c r="E19" s="25">
        <v>197.01547144991463</v>
      </c>
      <c r="F19" s="73">
        <f>+E19/D19-1</f>
        <v>0.16924421707274817</v>
      </c>
      <c r="G19" s="16" t="s">
        <v>7</v>
      </c>
    </row>
    <row r="20" spans="2:7" ht="12.75">
      <c r="B20" s="15" t="s">
        <v>8</v>
      </c>
      <c r="C20" s="25">
        <v>30.2630400527629</v>
      </c>
      <c r="D20" s="25">
        <v>50.327777044491796</v>
      </c>
      <c r="E20" s="25">
        <v>51.8152295722917</v>
      </c>
      <c r="F20" s="73">
        <f>+E20/D20-1</f>
        <v>0.029555299581082828</v>
      </c>
      <c r="G20" s="16" t="s">
        <v>9</v>
      </c>
    </row>
    <row r="21" spans="2:7" ht="12.75">
      <c r="B21" s="17" t="s">
        <v>10</v>
      </c>
      <c r="C21" s="26">
        <f>SUM(C18:C20)</f>
        <v>239.01698325364532</v>
      </c>
      <c r="D21" s="26">
        <f>SUM(D18:D20)</f>
        <v>296.8771314982064</v>
      </c>
      <c r="E21" s="26">
        <f>SUM(E18:E20)</f>
        <v>322.3954026024882</v>
      </c>
      <c r="F21" s="184">
        <f>+E21/D21-1</f>
        <v>0.08595566447136727</v>
      </c>
      <c r="G21" s="19" t="s">
        <v>11</v>
      </c>
    </row>
    <row r="22" spans="2:7" ht="12.75">
      <c r="B22" s="20" t="s">
        <v>12</v>
      </c>
      <c r="C22" s="27">
        <v>85.51890432098766</v>
      </c>
      <c r="D22" s="27">
        <v>98.13850308641975</v>
      </c>
      <c r="E22" s="27">
        <v>121.12268518518518</v>
      </c>
      <c r="F22" s="69">
        <f>+E22/D22-1</f>
        <v>0.2342014742014742</v>
      </c>
      <c r="G22" s="22" t="s">
        <v>13</v>
      </c>
    </row>
    <row r="23" spans="2:7" ht="12.75">
      <c r="B23" s="25" t="s">
        <v>16</v>
      </c>
      <c r="C23" s="25"/>
      <c r="D23" s="25"/>
      <c r="E23" s="25"/>
      <c r="F23" s="73"/>
      <c r="G23" s="28" t="s">
        <v>149</v>
      </c>
    </row>
    <row r="24" spans="2:7" ht="12.75">
      <c r="B24" s="2" t="s">
        <v>17</v>
      </c>
      <c r="C24" s="4"/>
      <c r="D24" s="4"/>
      <c r="E24" s="4"/>
      <c r="F24" s="186"/>
      <c r="G24" s="5" t="s">
        <v>18</v>
      </c>
    </row>
    <row r="25" spans="2:8" s="29" customFormat="1" ht="12.75">
      <c r="B25" s="6" t="s">
        <v>154</v>
      </c>
      <c r="C25" s="85" t="s">
        <v>156</v>
      </c>
      <c r="D25" s="85">
        <v>2005</v>
      </c>
      <c r="E25" s="85" t="s">
        <v>177</v>
      </c>
      <c r="F25" s="187" t="s">
        <v>140</v>
      </c>
      <c r="G25" s="9" t="s">
        <v>155</v>
      </c>
      <c r="H25" s="1"/>
    </row>
    <row r="26" spans="2:8" s="32" customFormat="1" ht="12.75">
      <c r="B26" s="33" t="s">
        <v>8</v>
      </c>
      <c r="C26" s="34">
        <v>25186.443</v>
      </c>
      <c r="D26" s="34">
        <v>31916.2</v>
      </c>
      <c r="E26" s="34">
        <v>40925.55</v>
      </c>
      <c r="F26" s="51">
        <f>+E26/D26-1</f>
        <v>0.28228141194753764</v>
      </c>
      <c r="G26" s="16" t="s">
        <v>9</v>
      </c>
      <c r="H26" s="1"/>
    </row>
    <row r="27" spans="2:8" s="32" customFormat="1" ht="12.75">
      <c r="B27" s="35" t="s">
        <v>19</v>
      </c>
      <c r="C27" s="34">
        <v>224482.92245302637</v>
      </c>
      <c r="D27" s="34">
        <v>244781.85670723248</v>
      </c>
      <c r="E27" s="34">
        <v>251470.053387623</v>
      </c>
      <c r="F27" s="51">
        <f>+E27/D27-1</f>
        <v>0.02732308991507404</v>
      </c>
      <c r="G27" s="16" t="s">
        <v>5</v>
      </c>
      <c r="H27" s="1"/>
    </row>
    <row r="28" spans="2:8" s="32" customFormat="1" ht="12.75">
      <c r="B28" s="15" t="s">
        <v>20</v>
      </c>
      <c r="C28" s="34">
        <v>2932.0045</v>
      </c>
      <c r="D28" s="34">
        <v>3991.3</v>
      </c>
      <c r="E28" s="34">
        <v>3903.131</v>
      </c>
      <c r="F28" s="51">
        <f>+E28/D28-1</f>
        <v>-0.022090296394658426</v>
      </c>
      <c r="G28" s="16" t="s">
        <v>21</v>
      </c>
      <c r="H28" s="1"/>
    </row>
    <row r="29" spans="2:8" s="36" customFormat="1" ht="12.75">
      <c r="B29" s="37" t="s">
        <v>22</v>
      </c>
      <c r="C29" s="38">
        <f>SUM(C26:C28)</f>
        <v>252601.36995302638</v>
      </c>
      <c r="D29" s="38">
        <f>SUM(D26:D28)</f>
        <v>280689.3567072325</v>
      </c>
      <c r="E29" s="38">
        <f>SUM(E26:E28)</f>
        <v>296298.734387623</v>
      </c>
      <c r="F29" s="188">
        <f>+E29/D29-1</f>
        <v>0.05561086413643945</v>
      </c>
      <c r="G29" s="40" t="s">
        <v>23</v>
      </c>
      <c r="H29" s="1"/>
    </row>
    <row r="30" spans="2:8" s="32" customFormat="1" ht="12.75">
      <c r="B30" s="2" t="s">
        <v>14</v>
      </c>
      <c r="C30" s="3"/>
      <c r="D30" s="3"/>
      <c r="E30" s="3"/>
      <c r="F30" s="185"/>
      <c r="G30" s="24" t="s">
        <v>15</v>
      </c>
      <c r="H30" s="1"/>
    </row>
    <row r="31" spans="1:8" s="32" customFormat="1" ht="12.75">
      <c r="A31" s="41">
        <v>1648669</v>
      </c>
      <c r="B31" s="35" t="s">
        <v>8</v>
      </c>
      <c r="C31" s="104">
        <v>18.84789568210731</v>
      </c>
      <c r="D31" s="104">
        <v>23.78610821284841</v>
      </c>
      <c r="E31" s="104">
        <v>28.97589209855565</v>
      </c>
      <c r="F31" s="51">
        <f>+E31/D31-1</f>
        <v>0.21818549883262972</v>
      </c>
      <c r="G31" s="16" t="s">
        <v>9</v>
      </c>
      <c r="H31" s="1"/>
    </row>
    <row r="32" spans="2:8" s="32" customFormat="1" ht="12.75">
      <c r="B32" s="35" t="s">
        <v>26</v>
      </c>
      <c r="C32" s="104">
        <v>167.98841761058623</v>
      </c>
      <c r="D32" s="104">
        <v>182.42797488987364</v>
      </c>
      <c r="E32" s="104">
        <v>178.04450112406045</v>
      </c>
      <c r="F32" s="51">
        <f>+E32/D32-1</f>
        <v>-0.0240285173831446</v>
      </c>
      <c r="G32" s="16" t="s">
        <v>5</v>
      </c>
      <c r="H32" s="1"/>
    </row>
    <row r="33" spans="2:8" s="32" customFormat="1" ht="12.75">
      <c r="B33" s="15" t="s">
        <v>20</v>
      </c>
      <c r="C33" s="104">
        <v>2.194121454763152</v>
      </c>
      <c r="D33" s="104">
        <v>2.974586376509167</v>
      </c>
      <c r="E33" s="104">
        <v>2.7634742282639477</v>
      </c>
      <c r="F33" s="51">
        <f>+E33/D33-1</f>
        <v>-0.07097193408549474</v>
      </c>
      <c r="G33" s="16" t="s">
        <v>21</v>
      </c>
      <c r="H33" s="1"/>
    </row>
    <row r="34" spans="2:8" s="36" customFormat="1" ht="12.75">
      <c r="B34" s="37" t="s">
        <v>22</v>
      </c>
      <c r="C34" s="105">
        <f>SUM(C31:C33)</f>
        <v>189.0304347474567</v>
      </c>
      <c r="D34" s="105">
        <f>SUM(D31:D33)</f>
        <v>209.1886694792312</v>
      </c>
      <c r="E34" s="105">
        <f>SUM(E31:E33)</f>
        <v>209.78386745088005</v>
      </c>
      <c r="F34" s="189">
        <f>+E34/D34-1</f>
        <v>0.0028452686903672753</v>
      </c>
      <c r="G34" s="40" t="s">
        <v>23</v>
      </c>
      <c r="H34" s="1"/>
    </row>
    <row r="35" spans="2:8" s="36" customFormat="1" ht="12.75">
      <c r="B35" s="25" t="s">
        <v>27</v>
      </c>
      <c r="C35" s="42"/>
      <c r="D35" s="42"/>
      <c r="E35" s="39"/>
      <c r="F35" s="42"/>
      <c r="G35" s="28" t="s">
        <v>28</v>
      </c>
      <c r="H35" s="1"/>
    </row>
    <row r="36" spans="2:7" ht="12.75">
      <c r="B36" s="2" t="s">
        <v>29</v>
      </c>
      <c r="C36" s="43"/>
      <c r="D36" s="43"/>
      <c r="E36" s="43"/>
      <c r="F36" s="43"/>
      <c r="G36" s="5" t="s">
        <v>30</v>
      </c>
    </row>
    <row r="37" spans="2:7" ht="12.75">
      <c r="B37" s="44"/>
      <c r="C37" s="107">
        <v>2005</v>
      </c>
      <c r="D37" s="107">
        <v>2006</v>
      </c>
      <c r="E37" s="206">
        <v>39122</v>
      </c>
      <c r="F37" s="8" t="s">
        <v>140</v>
      </c>
      <c r="G37" s="46"/>
    </row>
    <row r="38" spans="2:7" ht="12.75">
      <c r="B38" s="15" t="s">
        <v>154</v>
      </c>
      <c r="C38" s="195">
        <v>218317.83671593489</v>
      </c>
      <c r="D38" s="195">
        <v>230037.67816186516</v>
      </c>
      <c r="E38" s="195">
        <v>249347.62971709197</v>
      </c>
      <c r="F38" s="48">
        <f>+E38/D38-1</f>
        <v>0.08394255979944054</v>
      </c>
      <c r="G38" s="49" t="s">
        <v>155</v>
      </c>
    </row>
    <row r="39" spans="2:7" ht="12.75">
      <c r="B39" s="15" t="s">
        <v>24</v>
      </c>
      <c r="C39" s="50">
        <v>162814.40578412628</v>
      </c>
      <c r="D39" s="50">
        <v>163774.51100802017</v>
      </c>
      <c r="E39" s="50">
        <v>179180.53299589822</v>
      </c>
      <c r="F39" s="51">
        <f>+E39/D39-1</f>
        <v>0.09406849633105363</v>
      </c>
      <c r="G39" s="16" t="s">
        <v>25</v>
      </c>
    </row>
    <row r="40" spans="2:7" ht="12.75">
      <c r="B40" s="15" t="s">
        <v>31</v>
      </c>
      <c r="C40" s="50">
        <v>50327.77704449179</v>
      </c>
      <c r="D40" s="50">
        <v>51815.22957229167</v>
      </c>
      <c r="E40" s="50">
        <f>+E39*E41</f>
        <v>57122.92412235075</v>
      </c>
      <c r="F40" s="51">
        <f>+E40/D40-1</f>
        <v>0.10243502911926461</v>
      </c>
      <c r="G40" s="16" t="s">
        <v>32</v>
      </c>
    </row>
    <row r="41" spans="2:7" ht="12.75">
      <c r="B41" s="52" t="s">
        <v>33</v>
      </c>
      <c r="C41" s="179">
        <v>0.30911132710959743</v>
      </c>
      <c r="D41" s="179">
        <v>0.3163815251431539</v>
      </c>
      <c r="E41" s="179">
        <v>0.3188009498981589</v>
      </c>
      <c r="F41" s="61" t="s">
        <v>173</v>
      </c>
      <c r="G41" s="54" t="s">
        <v>34</v>
      </c>
    </row>
    <row r="42" spans="2:7" ht="12.75">
      <c r="B42" s="11"/>
      <c r="C42" s="50"/>
      <c r="D42" s="50"/>
      <c r="E42" s="50"/>
      <c r="F42" s="50"/>
      <c r="G42" s="55"/>
    </row>
    <row r="43" spans="2:7" ht="12.75">
      <c r="B43" s="2" t="s">
        <v>35</v>
      </c>
      <c r="C43" s="4"/>
      <c r="D43" s="4"/>
      <c r="E43" s="4"/>
      <c r="F43" s="4"/>
      <c r="G43" s="5" t="s">
        <v>36</v>
      </c>
    </row>
    <row r="44" spans="2:7" ht="12.75">
      <c r="B44" s="56"/>
      <c r="C44" s="45">
        <v>2005</v>
      </c>
      <c r="D44" s="45">
        <v>2006</v>
      </c>
      <c r="E44" s="206">
        <f>+E37</f>
        <v>39122</v>
      </c>
      <c r="F44" s="8" t="s">
        <v>140</v>
      </c>
      <c r="G44" s="57"/>
    </row>
    <row r="45" spans="2:7" ht="12.75">
      <c r="B45" s="47" t="s">
        <v>37</v>
      </c>
      <c r="C45" s="58">
        <v>306</v>
      </c>
      <c r="D45" s="58">
        <v>322</v>
      </c>
      <c r="E45" s="58">
        <v>320</v>
      </c>
      <c r="F45" s="59">
        <f>+E45/D45-1</f>
        <v>-0.006211180124223614</v>
      </c>
      <c r="G45" s="49" t="s">
        <v>38</v>
      </c>
    </row>
    <row r="46" spans="2:7" ht="12.75">
      <c r="B46" s="56" t="s">
        <v>39</v>
      </c>
      <c r="C46" s="60">
        <v>306</v>
      </c>
      <c r="D46" s="60">
        <v>322</v>
      </c>
      <c r="E46" s="60">
        <v>320</v>
      </c>
      <c r="F46" s="61">
        <f>+E46/D46-1</f>
        <v>-0.006211180124223614</v>
      </c>
      <c r="G46" s="62" t="s">
        <v>40</v>
      </c>
    </row>
    <row r="48" spans="2:7" ht="12.75">
      <c r="B48" s="2" t="s">
        <v>41</v>
      </c>
      <c r="C48" s="4"/>
      <c r="D48" s="4"/>
      <c r="E48" s="4"/>
      <c r="F48" s="4"/>
      <c r="G48" s="5" t="s">
        <v>42</v>
      </c>
    </row>
    <row r="49" spans="2:7" ht="12.75">
      <c r="B49" s="56"/>
      <c r="C49" s="45">
        <v>2005</v>
      </c>
      <c r="D49" s="45">
        <v>2006</v>
      </c>
      <c r="E49" s="206">
        <f>+E37</f>
        <v>39122</v>
      </c>
      <c r="F49" s="8" t="s">
        <v>140</v>
      </c>
      <c r="G49" s="57"/>
    </row>
    <row r="50" spans="2:7" ht="12.75">
      <c r="B50" s="47" t="s">
        <v>43</v>
      </c>
      <c r="C50" s="108">
        <v>1802.9181541759312</v>
      </c>
      <c r="D50" s="108">
        <v>949.3402924118886</v>
      </c>
      <c r="E50" s="108">
        <v>0</v>
      </c>
      <c r="F50" s="59" t="s">
        <v>173</v>
      </c>
      <c r="G50" s="49" t="s">
        <v>44</v>
      </c>
    </row>
    <row r="51" spans="2:7" ht="12.75">
      <c r="B51" s="56" t="s">
        <v>45</v>
      </c>
      <c r="C51" s="109">
        <v>11</v>
      </c>
      <c r="D51" s="109">
        <v>19</v>
      </c>
      <c r="E51" s="109">
        <v>0</v>
      </c>
      <c r="F51" s="61" t="s">
        <v>173</v>
      </c>
      <c r="G51" s="62" t="s">
        <v>46</v>
      </c>
    </row>
    <row r="52" spans="2:7" ht="12.75">
      <c r="B52" s="63" t="s">
        <v>175</v>
      </c>
      <c r="C52" s="64"/>
      <c r="D52" s="64"/>
      <c r="E52" s="108"/>
      <c r="F52" s="64"/>
      <c r="G52" s="62" t="s">
        <v>174</v>
      </c>
    </row>
    <row r="53" spans="2:7" ht="12.75">
      <c r="B53" s="2" t="s">
        <v>74</v>
      </c>
      <c r="C53" s="78"/>
      <c r="D53" s="78"/>
      <c r="E53" s="78"/>
      <c r="F53" s="23"/>
      <c r="G53" s="5" t="s">
        <v>75</v>
      </c>
    </row>
    <row r="54" spans="2:7" ht="12.75">
      <c r="B54" s="30"/>
      <c r="C54" s="85">
        <v>2003</v>
      </c>
      <c r="D54" s="77">
        <v>2004</v>
      </c>
      <c r="E54" s="85">
        <v>2005</v>
      </c>
      <c r="F54" s="8" t="s">
        <v>140</v>
      </c>
      <c r="G54" s="31"/>
    </row>
    <row r="55" spans="2:7" ht="12.75">
      <c r="B55" s="47" t="s">
        <v>76</v>
      </c>
      <c r="C55" s="78">
        <v>221</v>
      </c>
      <c r="D55" s="78">
        <v>221</v>
      </c>
      <c r="E55" s="78">
        <v>227</v>
      </c>
      <c r="F55" s="59">
        <f>+E55/D55-1</f>
        <v>0.02714932126696823</v>
      </c>
      <c r="G55" s="49" t="s">
        <v>77</v>
      </c>
    </row>
    <row r="56" spans="2:7" ht="12.75">
      <c r="B56" s="67" t="s">
        <v>78</v>
      </c>
      <c r="C56" s="79">
        <v>64</v>
      </c>
      <c r="D56" s="79">
        <v>90</v>
      </c>
      <c r="E56" s="79">
        <v>81</v>
      </c>
      <c r="F56" s="90">
        <f aca="true" t="shared" si="0" ref="F56:F62">+E56/D56-1</f>
        <v>-0.09999999999999998</v>
      </c>
      <c r="G56" s="57" t="s">
        <v>79</v>
      </c>
    </row>
    <row r="57" spans="2:7" ht="12.75">
      <c r="B57" s="67" t="s">
        <v>159</v>
      </c>
      <c r="C57" s="79">
        <v>6499431.60154445</v>
      </c>
      <c r="D57" s="79">
        <v>12117270.936702868</v>
      </c>
      <c r="E57" s="79">
        <v>14055644.956490919</v>
      </c>
      <c r="F57" s="90">
        <f t="shared" si="0"/>
        <v>0.15996786982098188</v>
      </c>
      <c r="G57" s="57" t="s">
        <v>160</v>
      </c>
    </row>
    <row r="58" spans="2:7" ht="12.75">
      <c r="B58" s="67" t="s">
        <v>161</v>
      </c>
      <c r="C58" s="79">
        <v>-468070.7552673514</v>
      </c>
      <c r="D58" s="79">
        <v>-908563.7715333862</v>
      </c>
      <c r="E58" s="79">
        <v>-3972658.4615771635</v>
      </c>
      <c r="F58" s="183">
        <f t="shared" si="0"/>
        <v>3.3724596842250207</v>
      </c>
      <c r="G58" s="57" t="s">
        <v>163</v>
      </c>
    </row>
    <row r="59" spans="2:7" ht="12.75">
      <c r="B59" s="56" t="s">
        <v>162</v>
      </c>
      <c r="C59" s="81">
        <f>SUM(C57:C58)</f>
        <v>6031360.846277099</v>
      </c>
      <c r="D59" s="81">
        <f>SUM(D57:D58)</f>
        <v>11208707.165169481</v>
      </c>
      <c r="E59" s="81">
        <f>SUM(E57:E58)</f>
        <v>10082986.494913755</v>
      </c>
      <c r="F59" s="61">
        <f t="shared" si="0"/>
        <v>-0.10043269519555731</v>
      </c>
      <c r="G59" s="62" t="s">
        <v>164</v>
      </c>
    </row>
    <row r="60" spans="2:7" ht="12.75">
      <c r="B60" s="67" t="s">
        <v>80</v>
      </c>
      <c r="C60" s="79">
        <v>4480.211705105285</v>
      </c>
      <c r="D60" s="79">
        <v>8520.597739790524</v>
      </c>
      <c r="E60" s="79">
        <v>10482.930256621603</v>
      </c>
      <c r="F60" s="90">
        <f t="shared" si="0"/>
        <v>0.23030456040274494</v>
      </c>
      <c r="G60" s="57" t="s">
        <v>81</v>
      </c>
    </row>
    <row r="61" spans="2:7" ht="12.75">
      <c r="B61" s="67" t="s">
        <v>82</v>
      </c>
      <c r="C61" s="79">
        <v>-313.8659521820658</v>
      </c>
      <c r="D61" s="79">
        <v>-638.8820105304507</v>
      </c>
      <c r="E61" s="79">
        <v>-2962.8737574834163</v>
      </c>
      <c r="F61" s="90">
        <f t="shared" si="0"/>
        <v>3.6375914623474888</v>
      </c>
      <c r="G61" s="57" t="s">
        <v>83</v>
      </c>
    </row>
    <row r="62" spans="2:7" ht="12.75">
      <c r="B62" s="56" t="s">
        <v>84</v>
      </c>
      <c r="C62" s="81">
        <f>SUM(C60:C61)</f>
        <v>4166.345752923219</v>
      </c>
      <c r="D62" s="81">
        <f>SUM(D60:D61)</f>
        <v>7881.715729260074</v>
      </c>
      <c r="E62" s="81">
        <f>SUM(E60:E61)</f>
        <v>7520.056499138187</v>
      </c>
      <c r="F62" s="61">
        <f t="shared" si="0"/>
        <v>-0.04588585056160599</v>
      </c>
      <c r="G62" s="62" t="s">
        <v>85</v>
      </c>
    </row>
    <row r="63" spans="3:6" ht="12.75">
      <c r="C63" s="79"/>
      <c r="D63" s="79"/>
      <c r="E63" s="80"/>
      <c r="F63" s="79"/>
    </row>
    <row r="64" spans="2:7" ht="12.75">
      <c r="B64" s="2" t="s">
        <v>47</v>
      </c>
      <c r="C64" s="3"/>
      <c r="D64" s="3"/>
      <c r="E64" s="3"/>
      <c r="F64" s="3"/>
      <c r="G64" s="5" t="s">
        <v>48</v>
      </c>
    </row>
    <row r="65" spans="2:7" ht="12.75">
      <c r="B65" s="17" t="s">
        <v>24</v>
      </c>
      <c r="C65" s="65">
        <v>2005</v>
      </c>
      <c r="D65" s="107">
        <v>2006</v>
      </c>
      <c r="E65" s="206">
        <v>39125</v>
      </c>
      <c r="F65" s="8" t="s">
        <v>140</v>
      </c>
      <c r="G65" s="66" t="s">
        <v>25</v>
      </c>
    </row>
    <row r="66" spans="2:7" ht="12.75">
      <c r="B66" s="47" t="s">
        <v>49</v>
      </c>
      <c r="C66" s="13">
        <v>785.6245797226137</v>
      </c>
      <c r="D66" s="13">
        <v>598.6397266001132</v>
      </c>
      <c r="E66" s="13">
        <v>571.0093689694304</v>
      </c>
      <c r="F66" s="73">
        <f>+E66/D66-1</f>
        <v>-0.04615523561659607</v>
      </c>
      <c r="G66" s="49" t="s">
        <v>178</v>
      </c>
    </row>
    <row r="67" spans="2:7" ht="12.75">
      <c r="B67" s="67" t="s">
        <v>50</v>
      </c>
      <c r="C67" s="11">
        <v>20976.896009130018</v>
      </c>
      <c r="D67" s="11">
        <v>15700.577651267346</v>
      </c>
      <c r="E67" s="11">
        <v>14956.370838038158</v>
      </c>
      <c r="F67" s="73">
        <f aca="true" t="shared" si="1" ref="F67:F72">+E67/D67-1</f>
        <v>-0.04739996385859824</v>
      </c>
      <c r="G67" s="57" t="s">
        <v>179</v>
      </c>
    </row>
    <row r="68" spans="2:7" ht="12.75">
      <c r="B68" s="67" t="s">
        <v>157</v>
      </c>
      <c r="C68" s="11">
        <v>40.47616499295409</v>
      </c>
      <c r="D68" s="199">
        <v>88.40160864485982</v>
      </c>
      <c r="E68" s="199">
        <v>76.68167558692106</v>
      </c>
      <c r="F68" s="73">
        <f t="shared" si="1"/>
        <v>-0.132576015726386</v>
      </c>
      <c r="G68" s="57" t="s">
        <v>165</v>
      </c>
    </row>
    <row r="69" spans="2:7" ht="12.75">
      <c r="B69" s="67" t="s">
        <v>152</v>
      </c>
      <c r="C69" s="11">
        <v>913.4389321812653</v>
      </c>
      <c r="D69" s="11">
        <v>2047.8273734565278</v>
      </c>
      <c r="E69" s="11">
        <v>2143.1906514504576</v>
      </c>
      <c r="F69" s="73">
        <f t="shared" si="1"/>
        <v>0.046568025816046354</v>
      </c>
      <c r="G69" s="57" t="s">
        <v>153</v>
      </c>
    </row>
    <row r="70" spans="2:7" ht="12.75">
      <c r="B70" s="67" t="s">
        <v>51</v>
      </c>
      <c r="C70" s="11">
        <v>360.3</v>
      </c>
      <c r="D70" s="11">
        <v>280.1</v>
      </c>
      <c r="E70" s="11">
        <v>290.1</v>
      </c>
      <c r="F70" s="73">
        <f t="shared" si="1"/>
        <v>0.035701535166012155</v>
      </c>
      <c r="G70" s="57" t="s">
        <v>52</v>
      </c>
    </row>
    <row r="71" spans="2:7" ht="12.75">
      <c r="B71" s="67" t="s">
        <v>150</v>
      </c>
      <c r="C71" s="11">
        <v>1864</v>
      </c>
      <c r="D71" s="11">
        <v>1486.7</v>
      </c>
      <c r="E71" s="11">
        <v>1678.1</v>
      </c>
      <c r="F71" s="73">
        <f t="shared" si="1"/>
        <v>0.12874150803793638</v>
      </c>
      <c r="G71" s="57" t="s">
        <v>53</v>
      </c>
    </row>
    <row r="72" spans="2:7" ht="12.75">
      <c r="B72" s="67" t="s">
        <v>54</v>
      </c>
      <c r="C72" s="11">
        <v>69.2</v>
      </c>
      <c r="D72" s="11">
        <v>68.3</v>
      </c>
      <c r="E72" s="11">
        <v>79.3</v>
      </c>
      <c r="F72" s="73">
        <f t="shared" si="1"/>
        <v>0.16105417276720346</v>
      </c>
      <c r="G72" s="57" t="s">
        <v>55</v>
      </c>
    </row>
    <row r="73" spans="2:7" ht="12.75">
      <c r="B73" s="68" t="s">
        <v>22</v>
      </c>
      <c r="C73" s="18">
        <v>25009.935686026853</v>
      </c>
      <c r="D73" s="18">
        <f>SUM(D66:D72)</f>
        <v>20270.546359968845</v>
      </c>
      <c r="E73" s="18">
        <f>SUM(E66:E72)</f>
        <v>19794.75253404496</v>
      </c>
      <c r="F73" s="184">
        <f>+E73/D73-1</f>
        <v>-0.023472175711233056</v>
      </c>
      <c r="G73" s="66" t="s">
        <v>23</v>
      </c>
    </row>
    <row r="74" spans="2:7" ht="12.75">
      <c r="B74" s="56" t="s">
        <v>56</v>
      </c>
      <c r="C74" s="69">
        <v>0.08291985540915536</v>
      </c>
      <c r="D74" s="69">
        <v>0.054789500830196076</v>
      </c>
      <c r="E74" s="69">
        <v>0.05340876892424413</v>
      </c>
      <c r="F74" s="61" t="s">
        <v>173</v>
      </c>
      <c r="G74" s="62" t="s">
        <v>57</v>
      </c>
    </row>
    <row r="75" ht="12.75">
      <c r="E75" s="101"/>
    </row>
    <row r="76" spans="2:7" s="32" customFormat="1" ht="12.75">
      <c r="B76" s="2" t="s">
        <v>58</v>
      </c>
      <c r="C76" s="4"/>
      <c r="D76" s="4"/>
      <c r="E76" s="4"/>
      <c r="F76" s="4"/>
      <c r="G76" s="5" t="s">
        <v>59</v>
      </c>
    </row>
    <row r="77" spans="2:7" s="32" customFormat="1" ht="12.75">
      <c r="B77" s="70"/>
      <c r="C77" s="45">
        <v>2003</v>
      </c>
      <c r="D77" s="45">
        <v>2004</v>
      </c>
      <c r="E77" s="45">
        <v>2005</v>
      </c>
      <c r="F77" s="8" t="s">
        <v>140</v>
      </c>
      <c r="G77" s="71"/>
    </row>
    <row r="78" spans="2:7" ht="12.75">
      <c r="B78" s="10" t="s">
        <v>60</v>
      </c>
      <c r="C78" s="182">
        <v>2077742</v>
      </c>
      <c r="D78" s="182">
        <v>2177516</v>
      </c>
      <c r="E78" s="182">
        <v>2390687</v>
      </c>
      <c r="F78" s="72">
        <f>+E78/D78-1</f>
        <v>0.09789641040525066</v>
      </c>
      <c r="G78" s="14" t="s">
        <v>61</v>
      </c>
    </row>
    <row r="79" spans="2:7" ht="12.75">
      <c r="B79" s="15" t="s">
        <v>62</v>
      </c>
      <c r="C79" s="110">
        <v>1106752</v>
      </c>
      <c r="D79" s="110">
        <v>1072663</v>
      </c>
      <c r="E79" s="110">
        <v>1004551</v>
      </c>
      <c r="F79" s="73">
        <f>+E79/D79-1</f>
        <v>-0.06349804178945295</v>
      </c>
      <c r="G79" s="16" t="s">
        <v>63</v>
      </c>
    </row>
    <row r="80" spans="2:7" ht="12.75">
      <c r="B80" s="52" t="s">
        <v>64</v>
      </c>
      <c r="C80" s="69">
        <v>0.015651544292340773</v>
      </c>
      <c r="D80" s="69">
        <v>0.014941885247043419</v>
      </c>
      <c r="E80" s="69">
        <v>0.013939512939707209</v>
      </c>
      <c r="F80" s="61" t="s">
        <v>173</v>
      </c>
      <c r="G80" s="54" t="s">
        <v>65</v>
      </c>
    </row>
    <row r="81" ht="12.75">
      <c r="E81" s="171"/>
    </row>
    <row r="82" spans="2:7" ht="12.75">
      <c r="B82" s="2" t="s">
        <v>66</v>
      </c>
      <c r="C82" s="4"/>
      <c r="D82" s="4"/>
      <c r="E82" s="4"/>
      <c r="F82" s="4"/>
      <c r="G82" s="5" t="s">
        <v>67</v>
      </c>
    </row>
    <row r="83" spans="2:7" ht="12.75">
      <c r="B83" s="37" t="s">
        <v>24</v>
      </c>
      <c r="C83" s="178" t="s">
        <v>166</v>
      </c>
      <c r="D83" s="178" t="s">
        <v>177</v>
      </c>
      <c r="E83" s="178" t="s">
        <v>180</v>
      </c>
      <c r="F83" s="100" t="s">
        <v>140</v>
      </c>
      <c r="G83" s="66" t="s">
        <v>25</v>
      </c>
    </row>
    <row r="84" spans="2:7" ht="12.75">
      <c r="B84" s="67" t="s">
        <v>68</v>
      </c>
      <c r="C84" s="74">
        <v>33812.040739854674</v>
      </c>
      <c r="D84" s="74">
        <v>35082.970296287705</v>
      </c>
      <c r="E84" s="74">
        <v>38026.50677201155</v>
      </c>
      <c r="F84" s="90" t="s">
        <v>173</v>
      </c>
      <c r="G84" s="49" t="s">
        <v>69</v>
      </c>
    </row>
    <row r="85" spans="2:9" ht="12.75">
      <c r="B85" s="67" t="s">
        <v>70</v>
      </c>
      <c r="C85" s="74">
        <v>83275.123326</v>
      </c>
      <c r="D85" s="74">
        <v>88518.987405</v>
      </c>
      <c r="E85" s="74">
        <v>9644.386152</v>
      </c>
      <c r="F85" s="90" t="s">
        <v>173</v>
      </c>
      <c r="G85" s="16" t="s">
        <v>71</v>
      </c>
      <c r="I85" s="32"/>
    </row>
    <row r="86" spans="2:7" ht="12.75">
      <c r="B86" s="56" t="s">
        <v>72</v>
      </c>
      <c r="C86" s="60">
        <v>3988.8149359999998</v>
      </c>
      <c r="D86" s="60">
        <v>1144.1120530000003</v>
      </c>
      <c r="E86" s="60">
        <v>2039.405014</v>
      </c>
      <c r="F86" s="90" t="s">
        <v>173</v>
      </c>
      <c r="G86" s="54" t="s">
        <v>73</v>
      </c>
    </row>
    <row r="87" spans="2:9" ht="12.75">
      <c r="B87" s="63" t="s">
        <v>175</v>
      </c>
      <c r="C87" s="64"/>
      <c r="D87" s="64"/>
      <c r="E87" s="64"/>
      <c r="F87" s="64"/>
      <c r="G87" s="62" t="s">
        <v>174</v>
      </c>
      <c r="I87" s="32"/>
    </row>
    <row r="88" spans="2:7" ht="12.75">
      <c r="B88" s="2" t="s">
        <v>171</v>
      </c>
      <c r="C88" s="4"/>
      <c r="D88" s="4"/>
      <c r="E88" s="4"/>
      <c r="F88" s="4"/>
      <c r="G88" s="5" t="s">
        <v>172</v>
      </c>
    </row>
    <row r="89" spans="2:7" ht="12.75">
      <c r="B89" s="70"/>
      <c r="C89" s="45">
        <v>2005</v>
      </c>
      <c r="D89" s="45">
        <v>2006</v>
      </c>
      <c r="E89" s="206">
        <f>+E37</f>
        <v>39122</v>
      </c>
      <c r="F89" s="8" t="s">
        <v>140</v>
      </c>
      <c r="G89" s="71"/>
    </row>
    <row r="90" spans="2:7" ht="12.75">
      <c r="B90" s="10" t="s">
        <v>143</v>
      </c>
      <c r="C90" s="13">
        <v>108</v>
      </c>
      <c r="D90" s="13">
        <v>106</v>
      </c>
      <c r="E90" s="13">
        <v>104</v>
      </c>
      <c r="F90" s="72">
        <f>+E90/D90-1</f>
        <v>-0.018867924528301883</v>
      </c>
      <c r="G90" s="14" t="s">
        <v>145</v>
      </c>
    </row>
    <row r="91" spans="2:7" ht="12.75">
      <c r="B91" s="15" t="s">
        <v>144</v>
      </c>
      <c r="C91" s="11">
        <v>41</v>
      </c>
      <c r="D91" s="11">
        <v>40</v>
      </c>
      <c r="E91" s="11">
        <v>40</v>
      </c>
      <c r="F91" s="73">
        <f>+E91/D91-1</f>
        <v>0</v>
      </c>
      <c r="G91" s="16" t="s">
        <v>146</v>
      </c>
    </row>
    <row r="92" spans="2:7" ht="12.75">
      <c r="B92" s="37" t="s">
        <v>22</v>
      </c>
      <c r="C92" s="102">
        <v>149</v>
      </c>
      <c r="D92" s="102">
        <v>146</v>
      </c>
      <c r="E92" s="102">
        <f>+E90+E91</f>
        <v>144</v>
      </c>
      <c r="F92" s="103">
        <f>+E92/D92-1</f>
        <v>-0.013698630136986356</v>
      </c>
      <c r="G92" s="40" t="s">
        <v>23</v>
      </c>
    </row>
    <row r="94" spans="2:7" ht="12.75">
      <c r="B94" s="2" t="s">
        <v>96</v>
      </c>
      <c r="C94" s="4"/>
      <c r="D94" s="4"/>
      <c r="E94" s="4"/>
      <c r="F94" s="4"/>
      <c r="G94" s="5" t="s">
        <v>97</v>
      </c>
    </row>
    <row r="95" spans="2:7" ht="12.75">
      <c r="B95" s="30" t="s">
        <v>14</v>
      </c>
      <c r="C95" s="85" t="s">
        <v>156</v>
      </c>
      <c r="D95" s="85">
        <v>2005</v>
      </c>
      <c r="E95" s="85">
        <v>2006</v>
      </c>
      <c r="F95" s="100" t="s">
        <v>140</v>
      </c>
      <c r="G95" s="31" t="s">
        <v>15</v>
      </c>
    </row>
    <row r="96" spans="2:7" ht="12.75">
      <c r="B96" s="47" t="s">
        <v>86</v>
      </c>
      <c r="C96" s="82"/>
      <c r="D96" s="82"/>
      <c r="E96" s="82"/>
      <c r="F96" s="82"/>
      <c r="G96" s="49" t="s">
        <v>87</v>
      </c>
    </row>
    <row r="97" spans="2:7" ht="12.75">
      <c r="B97" s="56" t="s">
        <v>88</v>
      </c>
      <c r="C97" s="21">
        <v>311.94035091204074</v>
      </c>
      <c r="D97" s="21">
        <v>402.6383597994206</v>
      </c>
      <c r="E97" s="21">
        <v>454.29678078947273</v>
      </c>
      <c r="F97" s="69">
        <f>+E97/D97-1</f>
        <v>0.1282997998893758</v>
      </c>
      <c r="G97" s="62" t="s">
        <v>89</v>
      </c>
    </row>
    <row r="98" spans="2:7" ht="12.75">
      <c r="B98" s="47" t="s">
        <v>90</v>
      </c>
      <c r="C98" s="13"/>
      <c r="D98" s="13"/>
      <c r="E98" s="13"/>
      <c r="F98" s="186"/>
      <c r="G98" s="49" t="s">
        <v>91</v>
      </c>
    </row>
    <row r="99" spans="2:7" ht="12.75">
      <c r="B99" s="67" t="s">
        <v>88</v>
      </c>
      <c r="C99" s="11">
        <v>650.2807348596446</v>
      </c>
      <c r="D99" s="11">
        <v>707.5447878210479</v>
      </c>
      <c r="E99" s="11">
        <v>744.2480319370007</v>
      </c>
      <c r="F99" s="73">
        <f>+E99/D99-1</f>
        <v>0.05187409298708001</v>
      </c>
      <c r="G99" s="57" t="s">
        <v>89</v>
      </c>
    </row>
    <row r="100" spans="2:7" ht="12.75">
      <c r="B100" s="67" t="s">
        <v>92</v>
      </c>
      <c r="C100" s="11">
        <v>2472.506262232678</v>
      </c>
      <c r="D100" s="11">
        <v>3162.990939199114</v>
      </c>
      <c r="E100" s="11">
        <v>3343.6014648850846</v>
      </c>
      <c r="F100" s="73">
        <f>+E100/D100-1</f>
        <v>0.05710118339185066</v>
      </c>
      <c r="G100" s="57" t="s">
        <v>93</v>
      </c>
    </row>
    <row r="101" spans="2:7" ht="12.75">
      <c r="B101" s="56" t="s">
        <v>94</v>
      </c>
      <c r="C101" s="21">
        <f>SUM(C99:C100)</f>
        <v>3122.786997092323</v>
      </c>
      <c r="D101" s="21">
        <f>SUM(D99:D100)</f>
        <v>3870.535727020162</v>
      </c>
      <c r="E101" s="21">
        <f>SUM(E99:E100)</f>
        <v>4087.8494968220853</v>
      </c>
      <c r="F101" s="69">
        <f>+E101/D101-1</f>
        <v>0.056145656603776795</v>
      </c>
      <c r="G101" s="62" t="s">
        <v>95</v>
      </c>
    </row>
    <row r="102" spans="2:7" ht="12.75">
      <c r="B102" s="83" t="s">
        <v>98</v>
      </c>
      <c r="C102" s="64">
        <f>+C97+C101</f>
        <v>3434.7273480043636</v>
      </c>
      <c r="D102" s="64">
        <f>+D97+D101</f>
        <v>4273.174086819583</v>
      </c>
      <c r="E102" s="64">
        <f>+E97+E101</f>
        <v>4542.146277611558</v>
      </c>
      <c r="F102" s="207">
        <f>+E102/D102-1</f>
        <v>0.06294435595816417</v>
      </c>
      <c r="G102" s="84" t="s">
        <v>99</v>
      </c>
    </row>
    <row r="103" spans="2:7" ht="12.75">
      <c r="B103" s="63" t="s">
        <v>175</v>
      </c>
      <c r="C103" s="64"/>
      <c r="D103" s="64"/>
      <c r="E103" s="64"/>
      <c r="F103" s="64"/>
      <c r="G103" s="62" t="s">
        <v>174</v>
      </c>
    </row>
    <row r="104" spans="2:7" ht="12.75">
      <c r="B104" s="2" t="s">
        <v>100</v>
      </c>
      <c r="C104" s="4"/>
      <c r="D104" s="4"/>
      <c r="E104" s="4"/>
      <c r="F104" s="4"/>
      <c r="G104" s="5" t="s">
        <v>101</v>
      </c>
    </row>
    <row r="105" spans="2:7" ht="12.75">
      <c r="B105" s="30" t="s">
        <v>24</v>
      </c>
      <c r="C105" s="77" t="s">
        <v>167</v>
      </c>
      <c r="D105" s="178" t="s">
        <v>166</v>
      </c>
      <c r="E105" s="178" t="s">
        <v>176</v>
      </c>
      <c r="F105" s="8" t="s">
        <v>140</v>
      </c>
      <c r="G105" s="31" t="s">
        <v>25</v>
      </c>
    </row>
    <row r="106" spans="2:7" ht="12.75">
      <c r="B106" s="10" t="s">
        <v>102</v>
      </c>
      <c r="C106" s="86">
        <v>877.675856722667</v>
      </c>
      <c r="D106" s="86">
        <v>1910.5270047026384</v>
      </c>
      <c r="E106" s="86">
        <v>1938.164153723866</v>
      </c>
      <c r="F106" s="72">
        <f>+E106/D106-1</f>
        <v>0.014465720166844331</v>
      </c>
      <c r="G106" s="14" t="s">
        <v>103</v>
      </c>
    </row>
    <row r="107" spans="2:7" ht="12.75">
      <c r="B107" s="15" t="s">
        <v>104</v>
      </c>
      <c r="C107" s="25">
        <v>676.277268178403</v>
      </c>
      <c r="D107" s="25">
        <v>1118.5440639603519</v>
      </c>
      <c r="E107" s="25">
        <v>1045.737937198584</v>
      </c>
      <c r="F107" s="73">
        <f aca="true" t="shared" si="2" ref="F107:F114">+E107/D107-1</f>
        <v>-0.06509008371470704</v>
      </c>
      <c r="G107" s="16" t="s">
        <v>105</v>
      </c>
    </row>
    <row r="108" spans="2:7" ht="12.75">
      <c r="B108" s="15" t="s">
        <v>147</v>
      </c>
      <c r="C108" s="25">
        <v>273.8070467609069</v>
      </c>
      <c r="D108" s="25">
        <v>365.58771411219493</v>
      </c>
      <c r="E108" s="25">
        <v>272.50733743904885</v>
      </c>
      <c r="F108" s="73" t="s">
        <v>173</v>
      </c>
      <c r="G108" s="16" t="s">
        <v>148</v>
      </c>
    </row>
    <row r="109" spans="2:7" ht="12.75">
      <c r="B109" s="15" t="s">
        <v>106</v>
      </c>
      <c r="C109" s="25">
        <v>61.92035821379858</v>
      </c>
      <c r="D109" s="25">
        <v>225.6849669337904</v>
      </c>
      <c r="E109" s="25">
        <v>124.8918217260323</v>
      </c>
      <c r="F109" s="73" t="s">
        <v>173</v>
      </c>
      <c r="G109" s="16" t="s">
        <v>107</v>
      </c>
    </row>
    <row r="110" spans="2:7" ht="12.75">
      <c r="B110" s="52" t="s">
        <v>108</v>
      </c>
      <c r="C110" s="27">
        <v>56.668093772879615</v>
      </c>
      <c r="D110" s="27">
        <v>203.74363525585622</v>
      </c>
      <c r="E110" s="27">
        <v>131.46057553092072</v>
      </c>
      <c r="F110" s="69" t="s">
        <v>173</v>
      </c>
      <c r="G110" s="54" t="s">
        <v>109</v>
      </c>
    </row>
    <row r="111" spans="2:7" ht="12.75">
      <c r="B111" s="15" t="s">
        <v>110</v>
      </c>
      <c r="C111" s="11">
        <v>5906</v>
      </c>
      <c r="D111" s="11">
        <v>5916</v>
      </c>
      <c r="E111" s="11">
        <v>5995</v>
      </c>
      <c r="F111" s="73">
        <f t="shared" si="2"/>
        <v>0.013353617308992538</v>
      </c>
      <c r="G111" s="14" t="s">
        <v>111</v>
      </c>
    </row>
    <row r="112" spans="2:7" ht="12.75">
      <c r="B112" s="67" t="s">
        <v>112</v>
      </c>
      <c r="C112" s="197">
        <v>224</v>
      </c>
      <c r="D112" s="197">
        <v>234</v>
      </c>
      <c r="E112" s="197">
        <v>244</v>
      </c>
      <c r="F112" s="73">
        <f t="shared" si="2"/>
        <v>0.042735042735042805</v>
      </c>
      <c r="G112" s="57" t="s">
        <v>113</v>
      </c>
    </row>
    <row r="113" spans="2:7" ht="12.75">
      <c r="B113" s="67" t="s">
        <v>114</v>
      </c>
      <c r="C113" s="197">
        <v>67</v>
      </c>
      <c r="D113" s="197">
        <v>69</v>
      </c>
      <c r="E113" s="197">
        <v>66</v>
      </c>
      <c r="F113" s="73">
        <f t="shared" si="2"/>
        <v>-0.04347826086956519</v>
      </c>
      <c r="G113" s="57" t="s">
        <v>115</v>
      </c>
    </row>
    <row r="114" spans="2:7" ht="12.75">
      <c r="B114" s="56" t="s">
        <v>116</v>
      </c>
      <c r="C114" s="21">
        <v>4450</v>
      </c>
      <c r="D114" s="21">
        <v>4406</v>
      </c>
      <c r="E114" s="21">
        <v>4333</v>
      </c>
      <c r="F114" s="69">
        <f t="shared" si="2"/>
        <v>-0.016568315932818933</v>
      </c>
      <c r="G114" s="62" t="s">
        <v>117</v>
      </c>
    </row>
    <row r="115" spans="2:6" ht="12.75">
      <c r="B115" s="99" t="s">
        <v>168</v>
      </c>
      <c r="C115" s="11"/>
      <c r="D115" s="11"/>
      <c r="E115" s="198"/>
      <c r="F115" s="73"/>
    </row>
    <row r="116" spans="2:6" ht="12.75">
      <c r="B116" s="1" t="s">
        <v>169</v>
      </c>
      <c r="F116" s="87"/>
    </row>
    <row r="117" spans="2:7" ht="12.75">
      <c r="B117" s="2" t="s">
        <v>118</v>
      </c>
      <c r="C117" s="4"/>
      <c r="D117" s="4"/>
      <c r="E117" s="4"/>
      <c r="F117" s="4"/>
      <c r="G117" s="5" t="s">
        <v>119</v>
      </c>
    </row>
    <row r="118" spans="2:7" s="32" customFormat="1" ht="12.75">
      <c r="B118" s="44"/>
      <c r="C118" s="45">
        <v>2005</v>
      </c>
      <c r="D118" s="45">
        <v>2006</v>
      </c>
      <c r="E118" s="205">
        <v>39122</v>
      </c>
      <c r="F118" s="8" t="s">
        <v>140</v>
      </c>
      <c r="G118" s="31"/>
    </row>
    <row r="119" spans="2:7" s="32" customFormat="1" ht="12.75">
      <c r="B119" s="15" t="s">
        <v>120</v>
      </c>
      <c r="C119" s="89">
        <v>39777.7</v>
      </c>
      <c r="D119" s="89">
        <v>39117.46</v>
      </c>
      <c r="E119" s="89">
        <v>42185.46</v>
      </c>
      <c r="F119" s="90">
        <f>+E119/D119-1</f>
        <v>0.07843045023884465</v>
      </c>
      <c r="G119" s="16" t="s">
        <v>121</v>
      </c>
    </row>
    <row r="120" spans="2:7" s="32" customFormat="1" ht="12.75">
      <c r="B120" s="15" t="s">
        <v>122</v>
      </c>
      <c r="C120" s="89">
        <v>40011.93</v>
      </c>
      <c r="D120" s="89">
        <v>48192.31</v>
      </c>
      <c r="E120" s="89">
        <v>43318.76</v>
      </c>
      <c r="F120" s="90">
        <f>+E120/D120-1</f>
        <v>-0.10112713003381646</v>
      </c>
      <c r="G120" s="16" t="s">
        <v>123</v>
      </c>
    </row>
    <row r="121" spans="2:7" s="32" customFormat="1" ht="12.75">
      <c r="B121" s="15" t="s">
        <v>124</v>
      </c>
      <c r="C121" s="89">
        <v>22887.85</v>
      </c>
      <c r="D121" s="204">
        <v>31491.56</v>
      </c>
      <c r="E121" s="204">
        <v>36344.15</v>
      </c>
      <c r="F121" s="90">
        <f>+E121/D121-1</f>
        <v>0.15409176299935612</v>
      </c>
      <c r="G121" s="16" t="s">
        <v>125</v>
      </c>
    </row>
    <row r="122" spans="2:7" s="32" customFormat="1" ht="12.75">
      <c r="B122" s="52" t="s">
        <v>126</v>
      </c>
      <c r="C122" s="91">
        <v>794</v>
      </c>
      <c r="D122" s="91">
        <v>918.5698706623157</v>
      </c>
      <c r="E122" s="91">
        <v>1009.6937929369897</v>
      </c>
      <c r="F122" s="53">
        <f>+E122/D122-1</f>
        <v>0.09920194988430331</v>
      </c>
      <c r="G122" s="54" t="s">
        <v>127</v>
      </c>
    </row>
    <row r="123" spans="2:7" ht="12.75">
      <c r="B123" s="11"/>
      <c r="C123" s="92"/>
      <c r="D123" s="92"/>
      <c r="E123" s="89"/>
      <c r="F123" s="92"/>
      <c r="G123" s="55"/>
    </row>
    <row r="124" spans="2:7" ht="12.75">
      <c r="B124" s="2" t="s">
        <v>128</v>
      </c>
      <c r="C124" s="4"/>
      <c r="D124" s="4"/>
      <c r="E124" s="4"/>
      <c r="F124" s="4"/>
      <c r="G124" s="5" t="s">
        <v>129</v>
      </c>
    </row>
    <row r="125" spans="2:7" ht="12.75">
      <c r="B125" s="30"/>
      <c r="C125" s="7">
        <v>2005</v>
      </c>
      <c r="D125" s="7">
        <v>2006</v>
      </c>
      <c r="E125" s="205">
        <f>+E118</f>
        <v>39122</v>
      </c>
      <c r="F125" s="8" t="s">
        <v>140</v>
      </c>
      <c r="G125" s="31"/>
    </row>
    <row r="126" spans="2:7" ht="12.75">
      <c r="B126" s="172" t="s">
        <v>131</v>
      </c>
      <c r="C126" s="173">
        <v>5438</v>
      </c>
      <c r="D126" s="173">
        <v>6652.5</v>
      </c>
      <c r="E126" s="173">
        <v>6935</v>
      </c>
      <c r="F126" s="174">
        <v>0.04246523863209317</v>
      </c>
      <c r="G126" s="14" t="s">
        <v>132</v>
      </c>
    </row>
    <row r="127" spans="2:7" ht="12.75">
      <c r="B127" s="93" t="s">
        <v>133</v>
      </c>
      <c r="C127" s="94">
        <v>14876.43</v>
      </c>
      <c r="D127" s="94">
        <v>19964.72</v>
      </c>
      <c r="E127" s="94">
        <v>20677.66</v>
      </c>
      <c r="F127" s="95">
        <v>0.035709992426640635</v>
      </c>
      <c r="G127" s="16" t="s">
        <v>133</v>
      </c>
    </row>
    <row r="128" spans="2:7" ht="12.75">
      <c r="B128" s="93" t="s">
        <v>134</v>
      </c>
      <c r="C128" s="94">
        <v>4713.74</v>
      </c>
      <c r="D128" s="94">
        <v>5543.62</v>
      </c>
      <c r="E128" s="94">
        <v>5696.97</v>
      </c>
      <c r="F128" s="95">
        <v>0.02766242996453583</v>
      </c>
      <c r="G128" s="57" t="s">
        <v>135</v>
      </c>
    </row>
    <row r="129" spans="2:7" ht="12.75">
      <c r="B129" s="93" t="s">
        <v>136</v>
      </c>
      <c r="C129" s="94">
        <v>5618.8</v>
      </c>
      <c r="D129" s="94">
        <v>6220.8</v>
      </c>
      <c r="E129" s="94">
        <v>6379.7</v>
      </c>
      <c r="F129" s="95">
        <v>0.02554333847736623</v>
      </c>
      <c r="G129" s="57" t="s">
        <v>137</v>
      </c>
    </row>
    <row r="130" spans="2:7" ht="12.75">
      <c r="B130" s="93" t="s">
        <v>151</v>
      </c>
      <c r="C130" s="94">
        <v>1662.5</v>
      </c>
      <c r="D130" s="94">
        <v>1788</v>
      </c>
      <c r="E130" s="94">
        <v>1820.5</v>
      </c>
      <c r="F130" s="95">
        <v>0.018176733780760568</v>
      </c>
      <c r="G130" s="57" t="s">
        <v>151</v>
      </c>
    </row>
    <row r="131" spans="2:7" ht="12.75">
      <c r="B131" s="93" t="s">
        <v>130</v>
      </c>
      <c r="C131" s="94">
        <v>1249.44</v>
      </c>
      <c r="D131" s="94">
        <v>1424.82</v>
      </c>
      <c r="E131" s="94">
        <v>1450.17</v>
      </c>
      <c r="F131" s="95">
        <v>0.01779172105950244</v>
      </c>
      <c r="G131" s="57" t="s">
        <v>130</v>
      </c>
    </row>
    <row r="132" spans="2:7" ht="12.75">
      <c r="B132" s="96" t="s">
        <v>138</v>
      </c>
      <c r="C132" s="97">
        <v>16111.43</v>
      </c>
      <c r="D132" s="97">
        <v>17225.83</v>
      </c>
      <c r="E132" s="97">
        <v>17504.33</v>
      </c>
      <c r="F132" s="98">
        <v>0.01616758089450543</v>
      </c>
      <c r="G132" s="62" t="s">
        <v>139</v>
      </c>
    </row>
    <row r="134" ht="12.75">
      <c r="B134" s="99" t="s">
        <v>141</v>
      </c>
    </row>
    <row r="135" ht="12.75">
      <c r="B135" s="99" t="s">
        <v>142</v>
      </c>
    </row>
  </sheetData>
  <mergeCells count="2">
    <mergeCell ref="B7:G7"/>
    <mergeCell ref="B8:G8"/>
  </mergeCells>
  <dataValidations count="1">
    <dataValidation type="custom" allowBlank="1" showInputMessage="1" showErrorMessage="1" errorTitle="HATA !" error="Dataları değiştiremezsiniz!" sqref="C38:E39">
      <formula1>"GÜZİN"</formula1>
    </dataValidation>
  </dataValidations>
  <printOptions horizontalCentered="1"/>
  <pageMargins left="0.1968503937007874" right="0.1968503937007874" top="0.3937007874015748" bottom="0.3937007874015748" header="0" footer="0"/>
  <pageSetup fitToHeight="2" horizontalDpi="600" verticalDpi="600" orientation="portrait" paperSize="9" scale="67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F134"/>
  <sheetViews>
    <sheetView tabSelected="1" zoomScale="85" zoomScaleNormal="85" zoomScaleSheetLayoutView="100" workbookViewId="0" topLeftCell="A97">
      <selection activeCell="F90" sqref="F90"/>
    </sheetView>
  </sheetViews>
  <sheetFormatPr defaultColWidth="9.140625" defaultRowHeight="12.75"/>
  <cols>
    <col min="1" max="1" width="3.8515625" style="1" customWidth="1"/>
    <col min="2" max="2" width="36.7109375" style="76" bestFit="1" customWidth="1"/>
    <col min="3" max="4" width="12.7109375" style="76" bestFit="1" customWidth="1"/>
    <col min="5" max="5" width="12.7109375" style="76" customWidth="1"/>
    <col min="6" max="6" width="9.7109375" style="76" bestFit="1" customWidth="1"/>
    <col min="7" max="16384" width="9.00390625" style="1" customWidth="1"/>
  </cols>
  <sheetData>
    <row r="7" ht="15" customHeight="1"/>
    <row r="8" ht="15" customHeight="1"/>
    <row r="10" spans="2:6" ht="12.75">
      <c r="B10" s="111" t="str">
        <f>+'factsheet-web'!B10</f>
        <v>Yurtiçi Tasarrufların Dağılımı</v>
      </c>
      <c r="C10" s="148"/>
      <c r="D10" s="112"/>
      <c r="E10" s="112"/>
      <c r="F10" s="149"/>
    </row>
    <row r="11" spans="2:6" ht="12.75">
      <c r="B11" s="168" t="str">
        <f>+'factsheet-web'!B11</f>
        <v>Milyon YTL</v>
      </c>
      <c r="C11" s="169">
        <f>+'factsheet-web'!C11</f>
        <v>2004</v>
      </c>
      <c r="D11" s="121" t="str">
        <f>+'factsheet-web'!D11</f>
        <v>2005</v>
      </c>
      <c r="E11" s="121" t="str">
        <f>+'factsheet-web'!E11</f>
        <v>2006</v>
      </c>
      <c r="F11" s="196" t="s">
        <v>158</v>
      </c>
    </row>
    <row r="12" spans="2:6" ht="12.75">
      <c r="B12" s="123" t="str">
        <f>+'factsheet-web'!B12</f>
        <v>Sabit Getirili Menkul Kıymetler</v>
      </c>
      <c r="C12" s="11">
        <f>+'factsheet-web'!C12</f>
        <v>97406.51277990427</v>
      </c>
      <c r="D12" s="11">
        <f>+'factsheet-web'!D12</f>
        <v>104729.12452599431</v>
      </c>
      <c r="E12" s="199">
        <f>+'factsheet-web'!E12</f>
        <v>103050.55154124422</v>
      </c>
      <c r="F12" s="139">
        <f>+'factsheet-web'!F12</f>
        <v>-0.016027757248495478</v>
      </c>
    </row>
    <row r="13" spans="2:6" ht="12.75">
      <c r="B13" s="123" t="str">
        <f>+'factsheet-web'!B13</f>
        <v>Mevduat</v>
      </c>
      <c r="C13" s="11">
        <f>+'factsheet-web'!C13</f>
        <v>182762.15439</v>
      </c>
      <c r="D13" s="11">
        <f>+'factsheet-web'!D13</f>
        <v>226090.79928</v>
      </c>
      <c r="E13" s="199">
        <f>+'factsheet-web'!E13</f>
        <v>276924.94667</v>
      </c>
      <c r="F13" s="139">
        <f>+'factsheet-web'!F13</f>
        <v>0.22483952266914198</v>
      </c>
    </row>
    <row r="14" spans="2:6" ht="12.75">
      <c r="B14" s="123" t="str">
        <f>+'factsheet-web'!B14</f>
        <v>Hisse Senedi*</v>
      </c>
      <c r="C14" s="11">
        <f>+'factsheet-web'!C14</f>
        <v>40616.02605481309</v>
      </c>
      <c r="D14" s="11">
        <f>+'factsheet-web'!D14</f>
        <v>67529.81123829911</v>
      </c>
      <c r="E14" s="199">
        <f>+'factsheet-web'!E14</f>
        <v>72831.48668681321</v>
      </c>
      <c r="F14" s="139">
        <f>+'factsheet-web'!F14</f>
        <v>0.07850866678429691</v>
      </c>
    </row>
    <row r="15" spans="2:6" ht="12.75">
      <c r="B15" s="129" t="str">
        <f>+'factsheet-web'!B15</f>
        <v>TOPLAM</v>
      </c>
      <c r="C15" s="18">
        <f>+'factsheet-web'!C15</f>
        <v>320784.6932247174</v>
      </c>
      <c r="D15" s="18">
        <f>+'factsheet-web'!D15</f>
        <v>398349.73504429345</v>
      </c>
      <c r="E15" s="200">
        <f>+'factsheet-web'!E15</f>
        <v>452806.9848980574</v>
      </c>
      <c r="F15" s="194">
        <f>+'factsheet-web'!F15</f>
        <v>0.13670713210769114</v>
      </c>
    </row>
    <row r="16" spans="2:6" ht="12.75">
      <c r="B16" s="170" t="str">
        <f>+'factsheet-web'!B16</f>
        <v>Tahmini Altın Stoku</v>
      </c>
      <c r="C16" s="136">
        <f>+'factsheet-web'!C16</f>
        <v>114774.92148919754</v>
      </c>
      <c r="D16" s="136">
        <f>+'factsheet-web'!D16</f>
        <v>131682.24344135803</v>
      </c>
      <c r="E16" s="203">
        <f>+'factsheet-web'!E16</f>
        <v>170382.90586419753</v>
      </c>
      <c r="F16" s="147">
        <f>+'factsheet-web'!F16</f>
        <v>0.2938943126380895</v>
      </c>
    </row>
    <row r="17" spans="2:6" ht="12.75">
      <c r="B17" s="119" t="str">
        <f>+'factsheet-web'!B17</f>
        <v>Milyar $</v>
      </c>
      <c r="C17" s="201"/>
      <c r="D17" s="151"/>
      <c r="E17" s="151"/>
      <c r="F17" s="202"/>
    </row>
    <row r="18" spans="2:6" ht="12.75">
      <c r="B18" s="123" t="str">
        <f>+'factsheet-web'!B18</f>
        <v>Sabit Getirili Menkul Kıymetler</v>
      </c>
      <c r="C18" s="25">
        <f>+'factsheet-web'!C18</f>
        <v>72.57768629752199</v>
      </c>
      <c r="D18" s="25">
        <f>+'factsheet-web'!D18</f>
        <v>78.0512181591849</v>
      </c>
      <c r="E18" s="25">
        <f>+'factsheet-web'!E18</f>
        <v>73.56470158028189</v>
      </c>
      <c r="F18" s="139">
        <f>+'factsheet-web'!F18</f>
        <v>-0.05748169836059169</v>
      </c>
    </row>
    <row r="19" spans="2:6" ht="12.75">
      <c r="B19" s="123" t="str">
        <f>+'factsheet-web'!B19</f>
        <v>Mevduat</v>
      </c>
      <c r="C19" s="25">
        <f>+'factsheet-web'!C19</f>
        <v>136.1762569033604</v>
      </c>
      <c r="D19" s="25">
        <f>+'factsheet-web'!D19</f>
        <v>168.49813629452973</v>
      </c>
      <c r="E19" s="25">
        <f>+'factsheet-web'!E19</f>
        <v>197.01547144991463</v>
      </c>
      <c r="F19" s="139">
        <f>+'factsheet-web'!F19</f>
        <v>0.16924421707274817</v>
      </c>
    </row>
    <row r="20" spans="2:6" ht="12.75">
      <c r="B20" s="123" t="str">
        <f>+'factsheet-web'!B20</f>
        <v>Hisse Senedi*</v>
      </c>
      <c r="C20" s="25">
        <f>+'factsheet-web'!C20</f>
        <v>30.2630400527629</v>
      </c>
      <c r="D20" s="25">
        <f>+'factsheet-web'!D20</f>
        <v>50.327777044491796</v>
      </c>
      <c r="E20" s="25">
        <f>+'factsheet-web'!E20</f>
        <v>51.8152295722917</v>
      </c>
      <c r="F20" s="139">
        <f>+'factsheet-web'!F20</f>
        <v>0.029555299581082828</v>
      </c>
    </row>
    <row r="21" spans="2:6" ht="12.75">
      <c r="B21" s="129" t="str">
        <f>+'factsheet-web'!B21</f>
        <v>TOPLAM</v>
      </c>
      <c r="C21" s="26">
        <f>+'factsheet-web'!C21</f>
        <v>239.01698325364532</v>
      </c>
      <c r="D21" s="26">
        <f>+'factsheet-web'!D21</f>
        <v>296.8771314982064</v>
      </c>
      <c r="E21" s="26">
        <f>+'factsheet-web'!E21</f>
        <v>322.3954026024882</v>
      </c>
      <c r="F21" s="194">
        <f>+'factsheet-web'!F21</f>
        <v>0.08595566447136727</v>
      </c>
    </row>
    <row r="22" spans="2:6" ht="12.75">
      <c r="B22" s="170" t="str">
        <f>+'factsheet-web'!B22</f>
        <v>Tahmini Altın Stoku</v>
      </c>
      <c r="C22" s="137">
        <f>+'factsheet-web'!C22</f>
        <v>85.51890432098766</v>
      </c>
      <c r="D22" s="137">
        <f>+'factsheet-web'!D22</f>
        <v>98.13850308641975</v>
      </c>
      <c r="E22" s="137">
        <f>+'factsheet-web'!E22</f>
        <v>121.12268518518518</v>
      </c>
      <c r="F22" s="147">
        <f>+'factsheet-web'!F22</f>
        <v>0.2342014742014742</v>
      </c>
    </row>
    <row r="23" spans="2:6" ht="12.75">
      <c r="B23" s="25" t="str">
        <f>+'factsheet-web'!B23</f>
        <v>*: Halka açık kısmın piyasa değeri. </v>
      </c>
      <c r="C23" s="25"/>
      <c r="D23" s="25"/>
      <c r="E23" s="12"/>
      <c r="F23" s="25"/>
    </row>
    <row r="24" spans="2:6" ht="12.75">
      <c r="B24" s="111" t="str">
        <f>+'factsheet-web'!B24</f>
        <v>Menkul Kıymet Stokları</v>
      </c>
      <c r="C24" s="112"/>
      <c r="D24" s="112"/>
      <c r="E24" s="112"/>
      <c r="F24" s="113"/>
    </row>
    <row r="25" spans="2:6" s="29" customFormat="1" ht="12.75">
      <c r="B25" s="168" t="str">
        <f>+'factsheet-web'!B25</f>
        <v>Milyon YTL</v>
      </c>
      <c r="C25" s="169" t="str">
        <f>+'factsheet-web'!C25</f>
        <v>2004</v>
      </c>
      <c r="D25" s="121">
        <f>+'factsheet-web'!D25</f>
        <v>2005</v>
      </c>
      <c r="E25" s="121" t="str">
        <f>+'factsheet-web'!E25</f>
        <v>2006</v>
      </c>
      <c r="F25" s="196" t="s">
        <v>158</v>
      </c>
    </row>
    <row r="26" spans="2:6" s="32" customFormat="1" ht="12.75">
      <c r="B26" s="163" t="str">
        <f>+'factsheet-web'!B26</f>
        <v>Hisse Senedi*</v>
      </c>
      <c r="C26" s="34">
        <f>+'factsheet-web'!C26</f>
        <v>25186.443</v>
      </c>
      <c r="D26" s="34">
        <f>+'factsheet-web'!D26</f>
        <v>31916.2</v>
      </c>
      <c r="E26" s="34">
        <f>+'factsheet-web'!E26</f>
        <v>40925.55</v>
      </c>
      <c r="F26" s="161">
        <f>+'factsheet-web'!F26</f>
        <v>0.28228141194753764</v>
      </c>
    </row>
    <row r="27" spans="2:6" s="32" customFormat="1" ht="12.75">
      <c r="B27" s="163" t="str">
        <f>+'factsheet-web'!B27</f>
        <v>Hazine Bonosu/Devlet Tahvili</v>
      </c>
      <c r="C27" s="34">
        <f>+'factsheet-web'!C27</f>
        <v>224482.92245302637</v>
      </c>
      <c r="D27" s="34">
        <f>+'factsheet-web'!D27</f>
        <v>244781.85670723248</v>
      </c>
      <c r="E27" s="34">
        <f>+'factsheet-web'!E27</f>
        <v>251470.053387623</v>
      </c>
      <c r="F27" s="161">
        <f>+'factsheet-web'!F27</f>
        <v>0.02732308991507404</v>
      </c>
    </row>
    <row r="28" spans="2:6" s="32" customFormat="1" ht="12.75">
      <c r="B28" s="123" t="str">
        <f>+'factsheet-web'!B28</f>
        <v>Diğer</v>
      </c>
      <c r="C28" s="34">
        <f>+'factsheet-web'!C28</f>
        <v>2932.0045</v>
      </c>
      <c r="D28" s="34">
        <f>+'factsheet-web'!D28</f>
        <v>3991.3</v>
      </c>
      <c r="E28" s="34">
        <f>+'factsheet-web'!E28</f>
        <v>3903.131</v>
      </c>
      <c r="F28" s="161">
        <f>+'factsheet-web'!F28</f>
        <v>-0.022090296394658426</v>
      </c>
    </row>
    <row r="29" spans="2:6" s="36" customFormat="1" ht="12.75">
      <c r="B29" s="129" t="str">
        <f>+'factsheet-web'!B29</f>
        <v>Toplam</v>
      </c>
      <c r="C29" s="42">
        <f>+'factsheet-web'!C29</f>
        <v>252601.36995302638</v>
      </c>
      <c r="D29" s="42">
        <f>+'factsheet-web'!D29</f>
        <v>280689.3567072325</v>
      </c>
      <c r="E29" s="42">
        <f>+'factsheet-web'!E29</f>
        <v>296298.734387623</v>
      </c>
      <c r="F29" s="191">
        <f>+'factsheet-web'!F29</f>
        <v>0.05561086413643945</v>
      </c>
    </row>
    <row r="30" spans="2:6" s="32" customFormat="1" ht="12.75">
      <c r="B30" s="165" t="str">
        <f>+'factsheet-web'!B30</f>
        <v>Milyar $</v>
      </c>
      <c r="C30" s="166"/>
      <c r="D30" s="167"/>
      <c r="E30" s="167"/>
      <c r="F30" s="192"/>
    </row>
    <row r="31" spans="1:6" s="32" customFormat="1" ht="12.75">
      <c r="A31" s="41">
        <v>1648669</v>
      </c>
      <c r="B31" s="163" t="str">
        <f>+'factsheet-web'!B31</f>
        <v>Hisse Senedi*</v>
      </c>
      <c r="C31" s="104">
        <f>+'factsheet-web'!C31</f>
        <v>18.84789568210731</v>
      </c>
      <c r="D31" s="104">
        <f>+'factsheet-web'!D31</f>
        <v>23.78610821284841</v>
      </c>
      <c r="E31" s="104">
        <f>+'factsheet-web'!E31</f>
        <v>28.97589209855565</v>
      </c>
      <c r="F31" s="161">
        <f>+'factsheet-web'!F31</f>
        <v>0.21818549883262972</v>
      </c>
    </row>
    <row r="32" spans="2:6" s="32" customFormat="1" ht="12.75">
      <c r="B32" s="163" t="str">
        <f>+'factsheet-web'!B32</f>
        <v>HB/DT</v>
      </c>
      <c r="C32" s="104">
        <f>+'factsheet-web'!C32</f>
        <v>167.98841761058623</v>
      </c>
      <c r="D32" s="104">
        <f>+'factsheet-web'!D32</f>
        <v>182.42797488987364</v>
      </c>
      <c r="E32" s="104">
        <f>+'factsheet-web'!E32</f>
        <v>178.04450112406045</v>
      </c>
      <c r="F32" s="161">
        <f>+'factsheet-web'!F32</f>
        <v>-0.0240285173831446</v>
      </c>
    </row>
    <row r="33" spans="2:6" s="32" customFormat="1" ht="12.75">
      <c r="B33" s="123" t="str">
        <f>+'factsheet-web'!B33</f>
        <v>Diğer</v>
      </c>
      <c r="C33" s="104">
        <f>+'factsheet-web'!C33</f>
        <v>2.194121454763152</v>
      </c>
      <c r="D33" s="104">
        <f>+'factsheet-web'!D33</f>
        <v>2.974586376509167</v>
      </c>
      <c r="E33" s="104">
        <f>+'factsheet-web'!E33</f>
        <v>2.7634742282639477</v>
      </c>
      <c r="F33" s="161">
        <f>+'factsheet-web'!F33</f>
        <v>-0.07097193408549474</v>
      </c>
    </row>
    <row r="34" spans="2:6" s="36" customFormat="1" ht="12.75">
      <c r="B34" s="140" t="str">
        <f>+'factsheet-web'!B34</f>
        <v>Toplam</v>
      </c>
      <c r="C34" s="164">
        <f>+'factsheet-web'!C34</f>
        <v>189.0304347474567</v>
      </c>
      <c r="D34" s="164">
        <f>+'factsheet-web'!D34</f>
        <v>209.1886694792312</v>
      </c>
      <c r="E34" s="164">
        <f>+'factsheet-web'!E34</f>
        <v>209.78386745088005</v>
      </c>
      <c r="F34" s="193">
        <f>+'factsheet-web'!F34</f>
        <v>0.0028452686903672753</v>
      </c>
    </row>
    <row r="35" spans="2:6" s="36" customFormat="1" ht="12.75">
      <c r="B35" s="25" t="str">
        <f>+'factsheet-web'!B35</f>
        <v>*: Toplam nominal değer.</v>
      </c>
      <c r="C35" s="42"/>
      <c r="D35" s="42"/>
      <c r="E35" s="39"/>
      <c r="F35" s="42"/>
    </row>
    <row r="36" spans="2:6" ht="12.75">
      <c r="B36" s="111" t="str">
        <f>+'factsheet-web'!B36</f>
        <v>Halka Açık Şirketlerin Piyasa Değeri</v>
      </c>
      <c r="C36" s="159"/>
      <c r="D36" s="159"/>
      <c r="E36" s="159"/>
      <c r="F36" s="160"/>
    </row>
    <row r="37" spans="2:6" ht="12.75">
      <c r="B37" s="132"/>
      <c r="C37" s="133">
        <f>+'factsheet-web'!C37</f>
        <v>2005</v>
      </c>
      <c r="D37" s="133">
        <f>+'factsheet-web'!D37</f>
        <v>2006</v>
      </c>
      <c r="E37" s="122">
        <f>+'factsheet-web'!E37</f>
        <v>39122</v>
      </c>
      <c r="F37" s="196" t="s">
        <v>158</v>
      </c>
    </row>
    <row r="38" spans="2:6" ht="12.75">
      <c r="B38" s="134" t="str">
        <f>+'factsheet-web'!B38</f>
        <v>Milyon YTL</v>
      </c>
      <c r="C38" s="50">
        <f>+'factsheet-web'!C38</f>
        <v>218317.83671593489</v>
      </c>
      <c r="D38" s="50">
        <f>+'factsheet-web'!D38</f>
        <v>230037.67816186516</v>
      </c>
      <c r="E38" s="50">
        <f>+'factsheet-web'!E38</f>
        <v>249347.62971709197</v>
      </c>
      <c r="F38" s="161">
        <f>+'factsheet-web'!F38</f>
        <v>0.08394255979944054</v>
      </c>
    </row>
    <row r="39" spans="2:6" ht="12.75">
      <c r="B39" s="123" t="str">
        <f>+'factsheet-web'!B39</f>
        <v>Milyon $</v>
      </c>
      <c r="C39" s="50">
        <f>+'factsheet-web'!C39</f>
        <v>162814.40578412628</v>
      </c>
      <c r="D39" s="50">
        <f>+'factsheet-web'!D39</f>
        <v>163774.51100802017</v>
      </c>
      <c r="E39" s="50">
        <f>+'factsheet-web'!E39</f>
        <v>179180.53299589822</v>
      </c>
      <c r="F39" s="161">
        <f>+'factsheet-web'!F39</f>
        <v>0.09406849633105363</v>
      </c>
    </row>
    <row r="40" spans="2:6" ht="12.75">
      <c r="B40" s="123" t="str">
        <f>+'factsheet-web'!B40</f>
        <v>Halka Açık Kısmın Piyasa Değeri (Milyon $)</v>
      </c>
      <c r="C40" s="50">
        <f>+'factsheet-web'!C40</f>
        <v>50327.77704449179</v>
      </c>
      <c r="D40" s="50">
        <f>+'factsheet-web'!D40</f>
        <v>51815.22957229167</v>
      </c>
      <c r="E40" s="50">
        <f>+'factsheet-web'!E40</f>
        <v>57122.92412235075</v>
      </c>
      <c r="F40" s="161">
        <f>+'factsheet-web'!F40</f>
        <v>0.10243502911926461</v>
      </c>
    </row>
    <row r="41" spans="2:6" ht="12.75">
      <c r="B41" s="125" t="str">
        <f>+'factsheet-web'!B41</f>
        <v>Ortalama Halka Açıklık Oranı</v>
      </c>
      <c r="C41" s="162">
        <f>+'factsheet-web'!C41</f>
        <v>0.30911132710959743</v>
      </c>
      <c r="D41" s="162">
        <f>+'factsheet-web'!D41</f>
        <v>0.3163815251431539</v>
      </c>
      <c r="E41" s="162">
        <f>+'factsheet-web'!E41</f>
        <v>0.3188009498981589</v>
      </c>
      <c r="F41" s="128" t="str">
        <f>+'factsheet-web'!F41</f>
        <v>A.D.</v>
      </c>
    </row>
    <row r="42" spans="2:6" ht="12.75">
      <c r="B42" s="11"/>
      <c r="C42" s="50"/>
      <c r="D42" s="50"/>
      <c r="E42" s="50"/>
      <c r="F42" s="50"/>
    </row>
    <row r="43" spans="2:6" ht="12.75">
      <c r="B43" s="111" t="str">
        <f>+'factsheet-web'!B43</f>
        <v>Halka Açık Şirket Sayısı</v>
      </c>
      <c r="C43" s="112"/>
      <c r="D43" s="112"/>
      <c r="E43" s="112"/>
      <c r="F43" s="113"/>
    </row>
    <row r="44" spans="2:6" ht="12.75">
      <c r="B44" s="157"/>
      <c r="C44" s="133">
        <f>+'factsheet-web'!C44</f>
        <v>2005</v>
      </c>
      <c r="D44" s="133">
        <f>+'factsheet-web'!D44</f>
        <v>2006</v>
      </c>
      <c r="E44" s="122">
        <f>+'factsheet-web'!E44</f>
        <v>39122</v>
      </c>
      <c r="F44" s="196" t="s">
        <v>158</v>
      </c>
    </row>
    <row r="45" spans="2:6" ht="12.75">
      <c r="B45" s="134" t="str">
        <f>+'factsheet-web'!B45</f>
        <v>İMKB'de Kote Şirketler</v>
      </c>
      <c r="C45" s="74">
        <f>+'factsheet-web'!C45</f>
        <v>306</v>
      </c>
      <c r="D45" s="74">
        <f>+'factsheet-web'!D45</f>
        <v>322</v>
      </c>
      <c r="E45" s="74">
        <f>+'factsheet-web'!E45</f>
        <v>320</v>
      </c>
      <c r="F45" s="124">
        <f>+'factsheet-web'!F45</f>
        <v>-0.006211180124223614</v>
      </c>
    </row>
    <row r="46" spans="2:6" ht="12.75">
      <c r="B46" s="135" t="str">
        <f>+'factsheet-web'!B46</f>
        <v>İMKB'de İşlem Gören Şirketler</v>
      </c>
      <c r="C46" s="130">
        <f>+'factsheet-web'!C46</f>
        <v>306</v>
      </c>
      <c r="D46" s="130">
        <f>+'factsheet-web'!D46</f>
        <v>322</v>
      </c>
      <c r="E46" s="158">
        <f>+'factsheet-web'!E46</f>
        <v>320</v>
      </c>
      <c r="F46" s="131">
        <f>+'factsheet-web'!F46</f>
        <v>-0.006211180124223614</v>
      </c>
    </row>
    <row r="48" spans="2:6" ht="12.75">
      <c r="B48" s="111" t="str">
        <f>+'factsheet-web'!B48</f>
        <v>Birincil Halka Arzlar</v>
      </c>
      <c r="C48" s="112"/>
      <c r="D48" s="112"/>
      <c r="E48" s="112"/>
      <c r="F48" s="113"/>
    </row>
    <row r="49" spans="2:6" ht="12.75">
      <c r="B49" s="157"/>
      <c r="C49" s="133">
        <f>+'factsheet-web'!C49</f>
        <v>2005</v>
      </c>
      <c r="D49" s="133">
        <f>+'factsheet-web'!D49</f>
        <v>2006</v>
      </c>
      <c r="E49" s="122">
        <f>+'factsheet-web'!E49</f>
        <v>39122</v>
      </c>
      <c r="F49" s="196" t="s">
        <v>158</v>
      </c>
    </row>
    <row r="50" spans="2:6" ht="12.75">
      <c r="B50" s="134" t="str">
        <f>+'factsheet-web'!B50</f>
        <v>Toplam Hacim (Milyon $)</v>
      </c>
      <c r="C50" s="25">
        <f>+'factsheet-web'!C50</f>
        <v>1802.9181541759312</v>
      </c>
      <c r="D50" s="25">
        <f>+'factsheet-web'!D50</f>
        <v>949.3402924118886</v>
      </c>
      <c r="E50" s="156">
        <f>+'factsheet-web'!E50</f>
        <v>0</v>
      </c>
      <c r="F50" s="124" t="str">
        <f>+'factsheet-web'!F50</f>
        <v>A.D.</v>
      </c>
    </row>
    <row r="51" spans="2:6" ht="12.75">
      <c r="B51" s="135" t="str">
        <f>+'factsheet-web'!B51</f>
        <v>Şirket Sayısı</v>
      </c>
      <c r="C51" s="136">
        <f>+'factsheet-web'!C51</f>
        <v>11</v>
      </c>
      <c r="D51" s="136">
        <f>+'factsheet-web'!D51</f>
        <v>19</v>
      </c>
      <c r="E51" s="155">
        <f>+'factsheet-web'!E51</f>
        <v>0</v>
      </c>
      <c r="F51" s="131" t="str">
        <f>+'factsheet-web'!F51</f>
        <v>A.D.</v>
      </c>
    </row>
    <row r="52" spans="2:6" ht="12.75">
      <c r="B52" s="76" t="str">
        <f>+'factsheet-web'!B52</f>
        <v>A.D.: Anlamlı değil.</v>
      </c>
      <c r="C52" s="11"/>
      <c r="D52" s="11"/>
      <c r="E52" s="11"/>
      <c r="F52" s="11"/>
    </row>
    <row r="53" spans="2:6" ht="12.75">
      <c r="B53" s="111" t="str">
        <f>+'factsheet-web'!B53</f>
        <v>Halka Açık Şirket Karlılığı</v>
      </c>
      <c r="C53" s="152"/>
      <c r="D53" s="152"/>
      <c r="E53" s="152"/>
      <c r="F53" s="153"/>
    </row>
    <row r="54" spans="2:6" ht="12.75">
      <c r="B54" s="119"/>
      <c r="C54" s="151">
        <f>+'factsheet-web'!C54</f>
        <v>2003</v>
      </c>
      <c r="D54" s="151">
        <f>+'factsheet-web'!D54</f>
        <v>2004</v>
      </c>
      <c r="E54" s="138">
        <f>+'factsheet-web'!E54</f>
        <v>2005</v>
      </c>
      <c r="F54" s="196" t="s">
        <v>158</v>
      </c>
    </row>
    <row r="55" spans="2:6" ht="12.75">
      <c r="B55" s="134" t="str">
        <f>+'factsheet-web'!B55</f>
        <v>Kar Eden Şirket Sayısı</v>
      </c>
      <c r="C55" s="79">
        <f>+'factsheet-web'!C55</f>
        <v>221</v>
      </c>
      <c r="D55" s="79">
        <f>+'factsheet-web'!D55</f>
        <v>221</v>
      </c>
      <c r="E55" s="79">
        <f>+'factsheet-web'!E55</f>
        <v>227</v>
      </c>
      <c r="F55" s="124">
        <f>+'factsheet-web'!F55</f>
        <v>0.02714932126696823</v>
      </c>
    </row>
    <row r="56" spans="2:6" ht="12.75">
      <c r="B56" s="134" t="str">
        <f>+'factsheet-web'!B56</f>
        <v>Zarar Eden Şirket Sayısı</v>
      </c>
      <c r="C56" s="79">
        <f>+'factsheet-web'!C56</f>
        <v>64</v>
      </c>
      <c r="D56" s="79">
        <f>+'factsheet-web'!D56</f>
        <v>90</v>
      </c>
      <c r="E56" s="79">
        <f>+'factsheet-web'!E56</f>
        <v>81</v>
      </c>
      <c r="F56" s="124">
        <f>+'factsheet-web'!F56</f>
        <v>-0.09999999999999998</v>
      </c>
    </row>
    <row r="57" spans="2:6" ht="12.75">
      <c r="B57" s="134" t="str">
        <f>+'factsheet-web'!B57</f>
        <v>Kar Edenlerin Toplam Karı (Bin YTL)</v>
      </c>
      <c r="C57" s="79">
        <f>+'factsheet-web'!C57</f>
        <v>6499431.60154445</v>
      </c>
      <c r="D57" s="79">
        <f>+'factsheet-web'!D57</f>
        <v>12117270.936702868</v>
      </c>
      <c r="E57" s="79">
        <f>+'factsheet-web'!E57</f>
        <v>14055644.956490919</v>
      </c>
      <c r="F57" s="124">
        <f>+'factsheet-web'!F57</f>
        <v>0.15996786982098188</v>
      </c>
    </row>
    <row r="58" spans="2:6" ht="12.75">
      <c r="B58" s="134" t="str">
        <f>+'factsheet-web'!B58</f>
        <v>Zarar Edenlerin Toplam Zararı (Bin YTL)</v>
      </c>
      <c r="C58" s="79">
        <f>+'factsheet-web'!C58</f>
        <v>-468070.7552673514</v>
      </c>
      <c r="D58" s="79">
        <f>+'factsheet-web'!D58</f>
        <v>-908563.7715333862</v>
      </c>
      <c r="E58" s="79">
        <f>+'factsheet-web'!E58</f>
        <v>-3972658.4615771635</v>
      </c>
      <c r="F58" s="124">
        <f>+'factsheet-web'!F58</f>
        <v>3.3724596842250207</v>
      </c>
    </row>
    <row r="59" spans="2:6" ht="12.75">
      <c r="B59" s="135" t="str">
        <f>+'factsheet-web'!B59</f>
        <v>Toplam Kar/Zarar (Bin YTL)</v>
      </c>
      <c r="C59" s="154">
        <f>+'factsheet-web'!C59</f>
        <v>6031360.846277099</v>
      </c>
      <c r="D59" s="154">
        <f>+'factsheet-web'!D59</f>
        <v>11208707.165169481</v>
      </c>
      <c r="E59" s="154">
        <f>+'factsheet-web'!E59</f>
        <v>10082986.494913755</v>
      </c>
      <c r="F59" s="131">
        <f>+'factsheet-web'!F59</f>
        <v>-0.10043269519555731</v>
      </c>
    </row>
    <row r="60" spans="2:6" ht="12.75">
      <c r="B60" s="134" t="str">
        <f>+'factsheet-web'!B60</f>
        <v>Kar Edenlerin Toplam Karı (Milyon $)</v>
      </c>
      <c r="C60" s="79">
        <f>+'factsheet-web'!C60</f>
        <v>4480.211705105285</v>
      </c>
      <c r="D60" s="79">
        <f>+'factsheet-web'!D60</f>
        <v>8520.597739790524</v>
      </c>
      <c r="E60" s="79">
        <f>+'factsheet-web'!E60</f>
        <v>10482.930256621603</v>
      </c>
      <c r="F60" s="124">
        <f>+'factsheet-web'!F60</f>
        <v>0.23030456040274494</v>
      </c>
    </row>
    <row r="61" spans="2:6" ht="12.75">
      <c r="B61" s="134" t="str">
        <f>+'factsheet-web'!B61</f>
        <v>Zarar Edenlerin Toplam Zararı (Milyon $)</v>
      </c>
      <c r="C61" s="79">
        <f>+'factsheet-web'!C61</f>
        <v>-313.8659521820658</v>
      </c>
      <c r="D61" s="79">
        <f>+'factsheet-web'!D61</f>
        <v>-638.8820105304507</v>
      </c>
      <c r="E61" s="79">
        <f>+'factsheet-web'!E61</f>
        <v>-2962.8737574834163</v>
      </c>
      <c r="F61" s="124">
        <f>+'factsheet-web'!F61</f>
        <v>3.6375914623474888</v>
      </c>
    </row>
    <row r="62" spans="2:6" ht="12.75">
      <c r="B62" s="135" t="str">
        <f>+'factsheet-web'!B62</f>
        <v>Toplam Kar/Zarar (Milyon $)</v>
      </c>
      <c r="C62" s="154">
        <f>+'factsheet-web'!C62</f>
        <v>4166.345752923219</v>
      </c>
      <c r="D62" s="154">
        <f>+'factsheet-web'!D62</f>
        <v>7881.715729260074</v>
      </c>
      <c r="E62" s="154">
        <f>+'factsheet-web'!E62</f>
        <v>7520.056499138187</v>
      </c>
      <c r="F62" s="131">
        <f>+'factsheet-web'!F62</f>
        <v>-0.04588585056160599</v>
      </c>
    </row>
    <row r="63" spans="3:6" ht="12.75">
      <c r="C63" s="79"/>
      <c r="D63" s="79"/>
      <c r="E63" s="80"/>
      <c r="F63" s="79"/>
    </row>
    <row r="64" spans="2:6" ht="12.75">
      <c r="B64" s="111" t="str">
        <f>+'factsheet-web'!B64</f>
        <v>Kurumsal Yatırımcı Portföy Büyüklüğü</v>
      </c>
      <c r="C64" s="148"/>
      <c r="D64" s="148"/>
      <c r="E64" s="148"/>
      <c r="F64" s="149"/>
    </row>
    <row r="65" spans="2:6" ht="12.75">
      <c r="B65" s="145" t="str">
        <f>+'factsheet-web'!B65</f>
        <v>Milyon $</v>
      </c>
      <c r="C65" s="151">
        <f>+'factsheet-web'!C65</f>
        <v>2005</v>
      </c>
      <c r="D65" s="151">
        <f>+'factsheet-web'!D65</f>
        <v>2006</v>
      </c>
      <c r="E65" s="122">
        <f>+'factsheet-web'!E65</f>
        <v>39125</v>
      </c>
      <c r="F65" s="196" t="s">
        <v>158</v>
      </c>
    </row>
    <row r="66" spans="2:6" ht="12.75">
      <c r="B66" s="134" t="str">
        <f>+'factsheet-web'!B66</f>
        <v>A Tipi Yatırım Fonları</v>
      </c>
      <c r="C66" s="11">
        <f>+'factsheet-web'!C66</f>
        <v>785.6245797226137</v>
      </c>
      <c r="D66" s="11">
        <f>+'factsheet-web'!D66</f>
        <v>598.6397266001132</v>
      </c>
      <c r="E66" s="11">
        <f>+'factsheet-web'!E66</f>
        <v>571.0093689694304</v>
      </c>
      <c r="F66" s="139">
        <f>+'factsheet-web'!F66</f>
        <v>-0.04615523561659607</v>
      </c>
    </row>
    <row r="67" spans="2:6" ht="12.75">
      <c r="B67" s="134" t="str">
        <f>+'factsheet-web'!B67</f>
        <v>B Tipi Yatırım Fonları</v>
      </c>
      <c r="C67" s="11">
        <f>+'factsheet-web'!C67</f>
        <v>20976.896009130018</v>
      </c>
      <c r="D67" s="11">
        <f>+'factsheet-web'!D67</f>
        <v>15700.577651267346</v>
      </c>
      <c r="E67" s="11">
        <f>+'factsheet-web'!E67</f>
        <v>14956.370838038158</v>
      </c>
      <c r="F67" s="139">
        <f>+'factsheet-web'!F67</f>
        <v>-0.04739996385859824</v>
      </c>
    </row>
    <row r="68" spans="2:6" ht="12.75">
      <c r="B68" s="134" t="str">
        <f>+'factsheet-web'!B68</f>
        <v>Borsa Yatırım Fonları</v>
      </c>
      <c r="C68" s="11">
        <f>+'factsheet-web'!C68</f>
        <v>40.47616499295409</v>
      </c>
      <c r="D68" s="11">
        <f>+'factsheet-web'!D68</f>
        <v>88.40160864485982</v>
      </c>
      <c r="E68" s="11">
        <f>+'factsheet-web'!E68</f>
        <v>76.68167558692106</v>
      </c>
      <c r="F68" s="139">
        <f>+'factsheet-web'!F68</f>
        <v>-0.132576015726386</v>
      </c>
    </row>
    <row r="69" spans="2:6" ht="12.75">
      <c r="B69" s="134" t="str">
        <f>+'factsheet-web'!B69</f>
        <v>Emeklilik Yatırım Fonları</v>
      </c>
      <c r="C69" s="11">
        <f>+'factsheet-web'!C69</f>
        <v>913.4389321812653</v>
      </c>
      <c r="D69" s="11">
        <f>+'factsheet-web'!D69</f>
        <v>2047.8273734565278</v>
      </c>
      <c r="E69" s="11">
        <f>+'factsheet-web'!E69</f>
        <v>2143.1906514504576</v>
      </c>
      <c r="F69" s="139">
        <f>+'factsheet-web'!F69</f>
        <v>0.046568025816046354</v>
      </c>
    </row>
    <row r="70" spans="2:6" ht="12.75">
      <c r="B70" s="134" t="str">
        <f>+'factsheet-web'!B70</f>
        <v>Yatırım Ortaklıkları</v>
      </c>
      <c r="C70" s="11">
        <f>+'factsheet-web'!C70</f>
        <v>360.3</v>
      </c>
      <c r="D70" s="11">
        <f>+'factsheet-web'!D70</f>
        <v>280.1</v>
      </c>
      <c r="E70" s="11">
        <f>+'factsheet-web'!E70</f>
        <v>290.1</v>
      </c>
      <c r="F70" s="139">
        <f>+'factsheet-web'!F70</f>
        <v>0.035701535166012155</v>
      </c>
    </row>
    <row r="71" spans="2:6" ht="12.75">
      <c r="B71" s="134" t="str">
        <f>+'factsheet-web'!B71</f>
        <v>Gayrimenkul Yat.Ort.</v>
      </c>
      <c r="C71" s="11">
        <f>+'factsheet-web'!C71</f>
        <v>1864</v>
      </c>
      <c r="D71" s="11">
        <f>+'factsheet-web'!D71</f>
        <v>1486.7</v>
      </c>
      <c r="E71" s="11">
        <f>+'factsheet-web'!E71</f>
        <v>1678.1</v>
      </c>
      <c r="F71" s="139">
        <f>+'factsheet-web'!F71</f>
        <v>0.12874150803793638</v>
      </c>
    </row>
    <row r="72" spans="2:6" ht="12.75">
      <c r="B72" s="134" t="str">
        <f>+'factsheet-web'!B72</f>
        <v>Risk Sermayesi Yat.Ort.</v>
      </c>
      <c r="C72" s="11">
        <f>+'factsheet-web'!C72</f>
        <v>69.2</v>
      </c>
      <c r="D72" s="11">
        <f>+'factsheet-web'!D72</f>
        <v>68.3</v>
      </c>
      <c r="E72" s="11">
        <f>+'factsheet-web'!E72</f>
        <v>79.3</v>
      </c>
      <c r="F72" s="139">
        <f>+'factsheet-web'!F72</f>
        <v>0.16105417276720346</v>
      </c>
    </row>
    <row r="73" spans="2:6" ht="12.75">
      <c r="B73" s="150" t="str">
        <f>+'factsheet-web'!B73</f>
        <v>Toplam</v>
      </c>
      <c r="C73" s="18">
        <f>+'factsheet-web'!C73</f>
        <v>25009.935686026853</v>
      </c>
      <c r="D73" s="18">
        <f>+'factsheet-web'!D73</f>
        <v>20270.546359968845</v>
      </c>
      <c r="E73" s="18">
        <f>+'factsheet-web'!E73</f>
        <v>19794.75253404496</v>
      </c>
      <c r="F73" s="194">
        <f>+'factsheet-web'!F73</f>
        <v>-0.023472175711233056</v>
      </c>
    </row>
    <row r="74" spans="2:6" ht="12.75">
      <c r="B74" s="135" t="str">
        <f>+'factsheet-web'!B74</f>
        <v>Kurumsal Yatırımcı/GSMH</v>
      </c>
      <c r="C74" s="146">
        <f>+'factsheet-web'!C74</f>
        <v>0.08291985540915536</v>
      </c>
      <c r="D74" s="146">
        <f>+'factsheet-web'!D74</f>
        <v>0.054789500830196076</v>
      </c>
      <c r="E74" s="146">
        <f>+'factsheet-web'!E74</f>
        <v>0.05340876892424413</v>
      </c>
      <c r="F74" s="147" t="str">
        <f>+'factsheet-web'!F74</f>
        <v>A.D.</v>
      </c>
    </row>
    <row r="75" ht="12.75">
      <c r="E75" s="101"/>
    </row>
    <row r="76" spans="2:6" ht="12.75">
      <c r="B76" s="111" t="str">
        <f>+'factsheet-web'!B76</f>
        <v>Yatırımcı Sayısı</v>
      </c>
      <c r="C76" s="112"/>
      <c r="D76" s="112"/>
      <c r="E76" s="112"/>
      <c r="F76" s="113"/>
    </row>
    <row r="77" spans="2:6" s="32" customFormat="1" ht="12.75">
      <c r="B77" s="143"/>
      <c r="C77" s="133">
        <f>+'factsheet-web'!C77</f>
        <v>2003</v>
      </c>
      <c r="D77" s="133">
        <f>+'factsheet-web'!D77</f>
        <v>2004</v>
      </c>
      <c r="E77" s="133">
        <f>+'factsheet-web'!E77</f>
        <v>2005</v>
      </c>
      <c r="F77" s="196" t="s">
        <v>158</v>
      </c>
    </row>
    <row r="78" spans="2:6" s="32" customFormat="1" ht="12.75">
      <c r="B78" s="123" t="str">
        <f>+'factsheet-web'!B78</f>
        <v>Açık Hesap Sayısı</v>
      </c>
      <c r="C78" s="11">
        <f>+'factsheet-web'!C78</f>
        <v>2077742</v>
      </c>
      <c r="D78" s="11">
        <f>+'factsheet-web'!D78</f>
        <v>2177516</v>
      </c>
      <c r="E78" s="110">
        <f>+'factsheet-web'!E78</f>
        <v>2390687</v>
      </c>
      <c r="F78" s="139">
        <f>+'factsheet-web'!F78</f>
        <v>0.09789641040525066</v>
      </c>
    </row>
    <row r="79" spans="2:6" ht="12.75">
      <c r="B79" s="123" t="str">
        <f>+'factsheet-web'!B79</f>
        <v>Bakiyeli Hesap Sayısı</v>
      </c>
      <c r="C79" s="11">
        <f>+'factsheet-web'!C79</f>
        <v>1106752</v>
      </c>
      <c r="D79" s="11">
        <f>+'factsheet-web'!D79</f>
        <v>1072663</v>
      </c>
      <c r="E79" s="110">
        <f>+'factsheet-web'!E79</f>
        <v>1004551</v>
      </c>
      <c r="F79" s="139">
        <f>+'factsheet-web'!F79</f>
        <v>-0.06349804178945295</v>
      </c>
    </row>
    <row r="80" spans="2:6" ht="12.75">
      <c r="B80" s="125" t="str">
        <f>+'factsheet-web'!B80</f>
        <v>Bakiyeli Hesap/Toplam Nüfus</v>
      </c>
      <c r="C80" s="146">
        <f>+'factsheet-web'!C80</f>
        <v>0.015651544292340773</v>
      </c>
      <c r="D80" s="146">
        <f>+'factsheet-web'!D80</f>
        <v>0.014941885247043419</v>
      </c>
      <c r="E80" s="146">
        <f>+'factsheet-web'!E80</f>
        <v>0.013939512939707209</v>
      </c>
      <c r="F80" s="147" t="str">
        <f>+'factsheet-web'!F80</f>
        <v>A.D.</v>
      </c>
    </row>
    <row r="82" spans="2:6" ht="12.75">
      <c r="B82" s="111" t="str">
        <f>+'factsheet-web'!B82</f>
        <v>Yabancı Yatırımcı İşlemleri</v>
      </c>
      <c r="C82" s="112"/>
      <c r="D82" s="112"/>
      <c r="E82" s="112"/>
      <c r="F82" s="113"/>
    </row>
    <row r="83" spans="2:6" ht="12.75">
      <c r="B83" s="145" t="str">
        <f>+'factsheet-web'!B83</f>
        <v>Milyon $</v>
      </c>
      <c r="C83" s="133" t="str">
        <f>+'factsheet-web'!C83</f>
        <v>2005</v>
      </c>
      <c r="D83" s="133" t="str">
        <f>+'factsheet-web'!D83</f>
        <v>2006</v>
      </c>
      <c r="E83" s="133" t="str">
        <f>+'factsheet-web'!E83</f>
        <v>01/2007</v>
      </c>
      <c r="F83" s="196" t="s">
        <v>158</v>
      </c>
    </row>
    <row r="84" spans="2:6" ht="12.75">
      <c r="B84" s="134" t="str">
        <f>+'factsheet-web'!B84</f>
        <v>Saklama Bakiyeleri</v>
      </c>
      <c r="C84" s="74">
        <f>+'factsheet-web'!C84</f>
        <v>33812.040739854674</v>
      </c>
      <c r="D84" s="74">
        <f>+'factsheet-web'!D84</f>
        <v>35082.970296287705</v>
      </c>
      <c r="E84" s="110">
        <f>+'factsheet-web'!E84</f>
        <v>38026.50677201155</v>
      </c>
      <c r="F84" s="139" t="str">
        <f>+'factsheet-web'!F84</f>
        <v>A.D.</v>
      </c>
    </row>
    <row r="85" spans="2:6" ht="12.75">
      <c r="B85" s="134" t="str">
        <f>+'factsheet-web'!B85</f>
        <v>İşlem Hacimleri</v>
      </c>
      <c r="C85" s="74">
        <f>+'factsheet-web'!C85</f>
        <v>83275.123326</v>
      </c>
      <c r="D85" s="74">
        <f>+'factsheet-web'!D85</f>
        <v>88518.987405</v>
      </c>
      <c r="E85" s="110">
        <f>+'factsheet-web'!E85</f>
        <v>9644.386152</v>
      </c>
      <c r="F85" s="139" t="str">
        <f>+'factsheet-web'!F85</f>
        <v>A.D.</v>
      </c>
    </row>
    <row r="86" spans="2:6" ht="12.75">
      <c r="B86" s="135" t="str">
        <f>+'factsheet-web'!B86</f>
        <v>Net Alışları</v>
      </c>
      <c r="C86" s="130">
        <f>+'factsheet-web'!C86</f>
        <v>3988.8149359999998</v>
      </c>
      <c r="D86" s="130">
        <f>+'factsheet-web'!D86</f>
        <v>1144.1120530000003</v>
      </c>
      <c r="E86" s="154">
        <f>+'factsheet-web'!E86</f>
        <v>2039.405014</v>
      </c>
      <c r="F86" s="147" t="str">
        <f>+'factsheet-web'!F86</f>
        <v>A.D.</v>
      </c>
    </row>
    <row r="87" spans="2:6" ht="12.75">
      <c r="B87" s="76" t="str">
        <f>+'factsheet-web'!B87</f>
        <v>A.D.: Anlamlı değil.</v>
      </c>
      <c r="C87" s="74"/>
      <c r="D87" s="74"/>
      <c r="E87" s="74"/>
      <c r="F87" s="75"/>
    </row>
    <row r="88" spans="2:6" ht="12.75">
      <c r="B88" s="111" t="str">
        <f>+'factsheet-web'!B88</f>
        <v>TSPAKB Üyeleri</v>
      </c>
      <c r="C88" s="112"/>
      <c r="D88" s="112"/>
      <c r="E88" s="112"/>
      <c r="F88" s="113"/>
    </row>
    <row r="89" spans="2:6" ht="12.75">
      <c r="B89" s="143"/>
      <c r="C89" s="133">
        <f>+'factsheet-web'!C89</f>
        <v>2005</v>
      </c>
      <c r="D89" s="133">
        <f>+'factsheet-web'!D89</f>
        <v>2006</v>
      </c>
      <c r="E89" s="144">
        <f>+'factsheet-web'!E89</f>
        <v>39122</v>
      </c>
      <c r="F89" s="196" t="s">
        <v>158</v>
      </c>
    </row>
    <row r="90" spans="2:6" ht="12.75">
      <c r="B90" s="123" t="str">
        <f>+'factsheet-web'!B90</f>
        <v>Aracı Kurumlar</v>
      </c>
      <c r="C90" s="11">
        <f>+'factsheet-web'!C90</f>
        <v>108</v>
      </c>
      <c r="D90" s="11">
        <f>+'factsheet-web'!D90</f>
        <v>106</v>
      </c>
      <c r="E90" s="11">
        <f>+'factsheet-web'!E90</f>
        <v>104</v>
      </c>
      <c r="F90" s="139">
        <f>+'factsheet-web'!F90</f>
        <v>-0.018867924528301883</v>
      </c>
    </row>
    <row r="91" spans="2:6" ht="12.75">
      <c r="B91" s="123" t="str">
        <f>+'factsheet-web'!B91</f>
        <v>Bankalar</v>
      </c>
      <c r="C91" s="11">
        <f>+'factsheet-web'!C91</f>
        <v>41</v>
      </c>
      <c r="D91" s="11">
        <f>+'factsheet-web'!D91</f>
        <v>40</v>
      </c>
      <c r="E91" s="11">
        <f>+'factsheet-web'!E91</f>
        <v>40</v>
      </c>
      <c r="F91" s="139">
        <f>+'factsheet-web'!F91</f>
        <v>0</v>
      </c>
    </row>
    <row r="92" spans="2:6" ht="12.75">
      <c r="B92" s="140" t="str">
        <f>+'factsheet-web'!B92</f>
        <v>Toplam</v>
      </c>
      <c r="C92" s="141">
        <f>+'factsheet-web'!C92</f>
        <v>149</v>
      </c>
      <c r="D92" s="141">
        <f>+'factsheet-web'!D92</f>
        <v>146</v>
      </c>
      <c r="E92" s="141">
        <f>+'factsheet-web'!E92</f>
        <v>144</v>
      </c>
      <c r="F92" s="142">
        <f>+'factsheet-web'!F92</f>
        <v>-0.013698630136986356</v>
      </c>
    </row>
    <row r="94" spans="2:6" ht="12.75">
      <c r="B94" s="111" t="str">
        <f>+'factsheet-web'!B94</f>
        <v>Aracı Kuruluşların İşlem Hacimleri</v>
      </c>
      <c r="C94" s="112"/>
      <c r="D94" s="112"/>
      <c r="E94" s="112"/>
      <c r="F94" s="113"/>
    </row>
    <row r="95" spans="2:6" ht="12.75">
      <c r="B95" s="119" t="str">
        <f>+'factsheet-web'!B95</f>
        <v>Milyar $</v>
      </c>
      <c r="C95" s="133" t="str">
        <f>+'factsheet-web'!C95</f>
        <v>2004</v>
      </c>
      <c r="D95" s="133">
        <f>+'factsheet-web'!D95</f>
        <v>2005</v>
      </c>
      <c r="E95" s="133">
        <f>+'factsheet-web'!E95</f>
        <v>2006</v>
      </c>
      <c r="F95" s="196" t="s">
        <v>158</v>
      </c>
    </row>
    <row r="96" spans="2:6" ht="12.75">
      <c r="B96" s="134" t="str">
        <f>+'factsheet-web'!B96</f>
        <v>Hisse Senedi Piyasasında</v>
      </c>
      <c r="C96" s="107"/>
      <c r="D96" s="107"/>
      <c r="E96" s="107"/>
      <c r="F96" s="181"/>
    </row>
    <row r="97" spans="2:6" ht="12.75">
      <c r="B97" s="135" t="str">
        <f>+'factsheet-web'!B97</f>
        <v>   Aracı Kurum</v>
      </c>
      <c r="C97" s="180">
        <f>+'factsheet-web'!C97</f>
        <v>311.94035091204074</v>
      </c>
      <c r="D97" s="180">
        <f>+'factsheet-web'!D97</f>
        <v>402.6383597994206</v>
      </c>
      <c r="E97" s="180">
        <f>+'factsheet-web'!E97</f>
        <v>454.29678078947273</v>
      </c>
      <c r="F97" s="147">
        <f>+'factsheet-web'!F97</f>
        <v>0.1282997998893758</v>
      </c>
    </row>
    <row r="98" spans="2:6" ht="12.75">
      <c r="B98" s="134" t="str">
        <f>+'factsheet-web'!B98</f>
        <v>Tahvil/Bono Piyasasında</v>
      </c>
      <c r="C98" s="11"/>
      <c r="D98" s="11"/>
      <c r="E98" s="11"/>
      <c r="F98" s="139"/>
    </row>
    <row r="99" spans="2:6" ht="12.75">
      <c r="B99" s="134" t="str">
        <f>+'factsheet-web'!B99</f>
        <v>   Aracı Kurum</v>
      </c>
      <c r="C99" s="11">
        <f>+'factsheet-web'!C99</f>
        <v>650.2807348596446</v>
      </c>
      <c r="D99" s="11">
        <f>+'factsheet-web'!D99</f>
        <v>707.5447878210479</v>
      </c>
      <c r="E99" s="11">
        <f>+'factsheet-web'!E99</f>
        <v>744.2480319370007</v>
      </c>
      <c r="F99" s="139">
        <f>+'factsheet-web'!F99</f>
        <v>0.05187409298708001</v>
      </c>
    </row>
    <row r="100" spans="2:6" ht="12.75">
      <c r="B100" s="134" t="str">
        <f>+'factsheet-web'!B100</f>
        <v>   Banka</v>
      </c>
      <c r="C100" s="11">
        <f>+'factsheet-web'!C100</f>
        <v>2472.506262232678</v>
      </c>
      <c r="D100" s="11">
        <f>+'factsheet-web'!D100</f>
        <v>3162.990939199114</v>
      </c>
      <c r="E100" s="11">
        <f>+'factsheet-web'!E100</f>
        <v>3343.6014648850846</v>
      </c>
      <c r="F100" s="139">
        <f>+'factsheet-web'!F100</f>
        <v>0.05710118339185066</v>
      </c>
    </row>
    <row r="101" spans="2:6" ht="12.75">
      <c r="B101" s="135" t="str">
        <f>+'factsheet-web'!B101</f>
        <v>Tahvil/Bono Piyasası Toplam</v>
      </c>
      <c r="C101" s="136">
        <f>+'factsheet-web'!C101</f>
        <v>3122.786997092323</v>
      </c>
      <c r="D101" s="136">
        <f>+'factsheet-web'!D101</f>
        <v>3870.535727020162</v>
      </c>
      <c r="E101" s="136">
        <f>+'factsheet-web'!E101</f>
        <v>4087.8494968220853</v>
      </c>
      <c r="F101" s="147">
        <f>+'factsheet-web'!F101</f>
        <v>0.056145656603776795</v>
      </c>
    </row>
    <row r="102" spans="2:6" ht="12.75">
      <c r="B102" s="135" t="str">
        <f>+'factsheet-web'!B102</f>
        <v>Toplam İşlem Hacmi</v>
      </c>
      <c r="C102" s="136">
        <f>+'factsheet-web'!C102</f>
        <v>3434.7273480043636</v>
      </c>
      <c r="D102" s="136">
        <f>+'factsheet-web'!D102</f>
        <v>4273.174086819583</v>
      </c>
      <c r="E102" s="136">
        <f>+'factsheet-web'!E102</f>
        <v>4542.146277611558</v>
      </c>
      <c r="F102" s="147">
        <f>+'factsheet-web'!F102</f>
        <v>0.06294435595816417</v>
      </c>
    </row>
    <row r="103" ht="12.75">
      <c r="B103" s="76" t="str">
        <f>+'factsheet-web'!B103</f>
        <v>A.D.: Anlamlı değil.</v>
      </c>
    </row>
    <row r="104" spans="2:6" ht="12.75">
      <c r="B104" s="111" t="str">
        <f>+'factsheet-web'!B104</f>
        <v>Aracı Kurumlarla İlgili Veriler</v>
      </c>
      <c r="C104" s="112"/>
      <c r="D104" s="112"/>
      <c r="E104" s="112"/>
      <c r="F104" s="113"/>
    </row>
    <row r="105" spans="2:6" ht="12.75">
      <c r="B105" s="119" t="str">
        <f>+'factsheet-web'!B105</f>
        <v>Milyon $</v>
      </c>
      <c r="C105" s="133" t="str">
        <f>+'factsheet-web'!C105</f>
        <v>2004*</v>
      </c>
      <c r="D105" s="133" t="str">
        <f>+'factsheet-web'!D105</f>
        <v>2005</v>
      </c>
      <c r="E105" s="133" t="str">
        <f>+'factsheet-web'!E105</f>
        <v>09/2006</v>
      </c>
      <c r="F105" s="196" t="s">
        <v>158</v>
      </c>
    </row>
    <row r="106" spans="2:6" ht="12.75">
      <c r="B106" s="123" t="str">
        <f>+'factsheet-web'!B106</f>
        <v>Aktif Toplamı</v>
      </c>
      <c r="C106" s="25">
        <f>+'factsheet-web'!C106</f>
        <v>877.675856722667</v>
      </c>
      <c r="D106" s="25">
        <f>+'factsheet-web'!D106</f>
        <v>1910.5270047026384</v>
      </c>
      <c r="E106" s="25">
        <f>+'factsheet-web'!E106</f>
        <v>1938.164153723866</v>
      </c>
      <c r="F106" s="139">
        <f>+'factsheet-web'!F106</f>
        <v>0.014465720166844331</v>
      </c>
    </row>
    <row r="107" spans="2:6" ht="12.75">
      <c r="B107" s="123" t="str">
        <f>+'factsheet-web'!B107</f>
        <v>Özsermaye Toplamı</v>
      </c>
      <c r="C107" s="25">
        <f>+'factsheet-web'!C107</f>
        <v>676.277268178403</v>
      </c>
      <c r="D107" s="25">
        <f>+'factsheet-web'!D107</f>
        <v>1118.5440639603519</v>
      </c>
      <c r="E107" s="25">
        <f>+'factsheet-web'!E107</f>
        <v>1045.737937198584</v>
      </c>
      <c r="F107" s="139">
        <f>+'factsheet-web'!F107</f>
        <v>-0.06509008371470704</v>
      </c>
    </row>
    <row r="108" spans="2:6" ht="12.75">
      <c r="B108" s="123" t="str">
        <f>+'factsheet-web'!B108</f>
        <v>Net Komisyon Gelirleri</v>
      </c>
      <c r="C108" s="25">
        <f>+'factsheet-web'!C108</f>
        <v>273.8070467609069</v>
      </c>
      <c r="D108" s="25">
        <f>+'factsheet-web'!D108</f>
        <v>365.58771411219493</v>
      </c>
      <c r="E108" s="25">
        <f>+'factsheet-web'!E108</f>
        <v>272.50733743904885</v>
      </c>
      <c r="F108" s="190" t="str">
        <f>+'factsheet-web'!F108</f>
        <v>A.D.</v>
      </c>
    </row>
    <row r="109" spans="2:6" ht="12.75">
      <c r="B109" s="123" t="str">
        <f>+'factsheet-web'!B109</f>
        <v>Esas Faaliyet Karı</v>
      </c>
      <c r="C109" s="25">
        <f>+'factsheet-web'!C109</f>
        <v>61.92035821379858</v>
      </c>
      <c r="D109" s="25">
        <f>+'factsheet-web'!D109</f>
        <v>225.6849669337904</v>
      </c>
      <c r="E109" s="25">
        <f>+'factsheet-web'!E109</f>
        <v>124.8918217260323</v>
      </c>
      <c r="F109" s="139" t="str">
        <f>+'factsheet-web'!F109</f>
        <v>A.D.</v>
      </c>
    </row>
    <row r="110" spans="2:6" ht="12.75">
      <c r="B110" s="125" t="str">
        <f>+'factsheet-web'!B110</f>
        <v>Net Kar</v>
      </c>
      <c r="C110" s="137">
        <f>+'factsheet-web'!C110</f>
        <v>56.668093772879615</v>
      </c>
      <c r="D110" s="137">
        <f>+'factsheet-web'!D110</f>
        <v>203.74363525585622</v>
      </c>
      <c r="E110" s="137">
        <f>+'factsheet-web'!E110</f>
        <v>131.46057553092072</v>
      </c>
      <c r="F110" s="147" t="str">
        <f>+'factsheet-web'!F110</f>
        <v>A.D.</v>
      </c>
    </row>
    <row r="111" spans="2:6" ht="12.75">
      <c r="B111" s="123" t="str">
        <f>+'factsheet-web'!B111</f>
        <v>Personel Sayısı </v>
      </c>
      <c r="C111" s="11">
        <f>+'factsheet-web'!C111</f>
        <v>5906</v>
      </c>
      <c r="D111" s="11">
        <f>+'factsheet-web'!D111</f>
        <v>5916</v>
      </c>
      <c r="E111" s="11">
        <f>+'factsheet-web'!E111</f>
        <v>5995</v>
      </c>
      <c r="F111" s="139">
        <f>+'factsheet-web'!F111</f>
        <v>0.013353617308992538</v>
      </c>
    </row>
    <row r="112" spans="2:6" ht="12.75">
      <c r="B112" s="134" t="str">
        <f>+'factsheet-web'!B112</f>
        <v>Şubeler</v>
      </c>
      <c r="C112" s="76">
        <f>+'factsheet-web'!C112</f>
        <v>224</v>
      </c>
      <c r="D112" s="76">
        <f>+'factsheet-web'!D112</f>
        <v>234</v>
      </c>
      <c r="E112" s="76">
        <f>+'factsheet-web'!E112</f>
        <v>244</v>
      </c>
      <c r="F112" s="139">
        <f>+'factsheet-web'!F112</f>
        <v>0.042735042735042805</v>
      </c>
    </row>
    <row r="113" spans="2:6" ht="12.75">
      <c r="B113" s="134" t="str">
        <f>+'factsheet-web'!B113</f>
        <v>İrtibat Bürosu</v>
      </c>
      <c r="C113" s="11">
        <f>+'factsheet-web'!C113</f>
        <v>67</v>
      </c>
      <c r="D113" s="11">
        <f>+'factsheet-web'!D113</f>
        <v>69</v>
      </c>
      <c r="E113" s="11">
        <f>+'factsheet-web'!E113</f>
        <v>66</v>
      </c>
      <c r="F113" s="139">
        <f>+'factsheet-web'!F113</f>
        <v>-0.04347826086956519</v>
      </c>
    </row>
    <row r="114" spans="2:6" ht="12.75">
      <c r="B114" s="135" t="str">
        <f>+'factsheet-web'!B114</f>
        <v>Acente Şubeleri</v>
      </c>
      <c r="C114" s="136">
        <f>+'factsheet-web'!C114</f>
        <v>4450</v>
      </c>
      <c r="D114" s="136">
        <f>+'factsheet-web'!D114</f>
        <v>4406</v>
      </c>
      <c r="E114" s="136">
        <f>+'factsheet-web'!E114</f>
        <v>4333</v>
      </c>
      <c r="F114" s="147">
        <f>+'factsheet-web'!F114</f>
        <v>-0.016568315932818933</v>
      </c>
    </row>
    <row r="115" spans="2:6" ht="12.75">
      <c r="B115" s="99" t="s">
        <v>170</v>
      </c>
      <c r="C115" s="11"/>
      <c r="D115" s="11"/>
      <c r="E115" s="11"/>
      <c r="F115" s="73"/>
    </row>
    <row r="116" spans="2:6" ht="12.75">
      <c r="B116" s="111" t="str">
        <f>+'factsheet-web'!B117</f>
        <v>İMKB-100 Endeksi ve İşlem Hacmi</v>
      </c>
      <c r="C116" s="112"/>
      <c r="D116" s="112"/>
      <c r="E116" s="112"/>
      <c r="F116" s="113"/>
    </row>
    <row r="117" spans="2:6" ht="12.75">
      <c r="B117" s="132"/>
      <c r="C117" s="133">
        <f>+'factsheet-web'!C118</f>
        <v>2005</v>
      </c>
      <c r="D117" s="133">
        <f>+'factsheet-web'!D118</f>
        <v>2006</v>
      </c>
      <c r="E117" s="122">
        <f>+'factsheet-web'!E118</f>
        <v>39122</v>
      </c>
      <c r="F117" s="196" t="s">
        <v>158</v>
      </c>
    </row>
    <row r="118" spans="2:6" s="32" customFormat="1" ht="12.75">
      <c r="B118" s="123" t="str">
        <f>+'factsheet-web'!B119</f>
        <v>İMKB-100</v>
      </c>
      <c r="C118" s="89">
        <f>+'factsheet-web'!C119</f>
        <v>39777.7</v>
      </c>
      <c r="D118" s="89">
        <f>+'factsheet-web'!D119</f>
        <v>39117.46</v>
      </c>
      <c r="E118" s="89">
        <f>+'factsheet-web'!E119</f>
        <v>42185.46</v>
      </c>
      <c r="F118" s="124">
        <f>+'factsheet-web'!F119</f>
        <v>0.07843045023884465</v>
      </c>
    </row>
    <row r="119" spans="2:6" s="32" customFormat="1" ht="12.75">
      <c r="B119" s="123" t="str">
        <f>+'factsheet-web'!B120</f>
        <v>İMKB-100 - En Yüksek</v>
      </c>
      <c r="C119" s="74">
        <f>+'factsheet-web'!C120</f>
        <v>40011.93</v>
      </c>
      <c r="D119" s="89">
        <f>+'factsheet-web'!D120</f>
        <v>48192.31</v>
      </c>
      <c r="E119" s="89">
        <f>+'factsheet-web'!E120</f>
        <v>43318.76</v>
      </c>
      <c r="F119" s="124">
        <f>+'factsheet-web'!F120</f>
        <v>-0.10112713003381646</v>
      </c>
    </row>
    <row r="120" spans="2:6" s="32" customFormat="1" ht="12.75">
      <c r="B120" s="123" t="str">
        <f>+'factsheet-web'!B121</f>
        <v>İMKB-100 - En Düşük</v>
      </c>
      <c r="C120" s="74">
        <f>+'factsheet-web'!C121</f>
        <v>22887.85</v>
      </c>
      <c r="D120" s="89">
        <f>+'factsheet-web'!D121</f>
        <v>31491.56</v>
      </c>
      <c r="E120" s="89">
        <f>+'factsheet-web'!E121</f>
        <v>36344.15</v>
      </c>
      <c r="F120" s="124">
        <f>+'factsheet-web'!F121</f>
        <v>0.15409176299935612</v>
      </c>
    </row>
    <row r="121" spans="2:6" s="32" customFormat="1" ht="12.75">
      <c r="B121" s="125" t="str">
        <f>+'factsheet-web'!B122</f>
        <v>Günlük Ort.İşlem Hacmi (Milyon $)</v>
      </c>
      <c r="C121" s="126">
        <f>+'factsheet-web'!C122</f>
        <v>794</v>
      </c>
      <c r="D121" s="126">
        <f>+'factsheet-web'!D122</f>
        <v>918.5698706623157</v>
      </c>
      <c r="E121" s="127">
        <f>+'factsheet-web'!E122</f>
        <v>1009.6937929369897</v>
      </c>
      <c r="F121" s="128">
        <f>+'factsheet-web'!F122</f>
        <v>0.09920194988430331</v>
      </c>
    </row>
    <row r="122" spans="2:6" s="32" customFormat="1" ht="12.75">
      <c r="B122" s="11"/>
      <c r="C122" s="92"/>
      <c r="D122" s="92"/>
      <c r="E122" s="89"/>
      <c r="F122" s="92"/>
    </row>
    <row r="123" spans="2:6" ht="12.75">
      <c r="B123" s="111" t="str">
        <f>+'factsheet-web'!B124</f>
        <v>Yurtdışı Borsa Endeksleri</v>
      </c>
      <c r="C123" s="112"/>
      <c r="D123" s="112"/>
      <c r="E123" s="112"/>
      <c r="F123" s="113"/>
    </row>
    <row r="124" spans="2:6" ht="12.75">
      <c r="B124" s="119"/>
      <c r="C124" s="120">
        <f>+'factsheet-web'!C125</f>
        <v>2005</v>
      </c>
      <c r="D124" s="121">
        <f>+'factsheet-web'!D125</f>
        <v>2006</v>
      </c>
      <c r="E124" s="122">
        <f>+'factsheet-web'!E125</f>
        <v>39122</v>
      </c>
      <c r="F124" s="196" t="s">
        <v>158</v>
      </c>
    </row>
    <row r="125" spans="2:6" ht="12.75">
      <c r="B125" s="175" t="str">
        <f>+'factsheet-web'!B126</f>
        <v>Almanya DAX</v>
      </c>
      <c r="C125" s="176">
        <f>+'factsheet-web'!C126</f>
        <v>5438</v>
      </c>
      <c r="D125" s="176">
        <f>+'factsheet-web'!D126</f>
        <v>6652.5</v>
      </c>
      <c r="E125" s="176">
        <f>+'factsheet-web'!E126</f>
        <v>6935</v>
      </c>
      <c r="F125" s="177">
        <f>+'factsheet-web'!F126</f>
        <v>0.04246523863209317</v>
      </c>
    </row>
    <row r="126" spans="2:6" ht="12.75">
      <c r="B126" s="114" t="str">
        <f>+'factsheet-web'!B127</f>
        <v>Hong Kong Hang Seng</v>
      </c>
      <c r="C126" s="94">
        <f>+'factsheet-web'!C127</f>
        <v>14876.43</v>
      </c>
      <c r="D126" s="94">
        <f>+'factsheet-web'!D127</f>
        <v>19964.72</v>
      </c>
      <c r="E126" s="94">
        <f>+'factsheet-web'!E127</f>
        <v>20677.66</v>
      </c>
      <c r="F126" s="115">
        <f>+'factsheet-web'!F127</f>
        <v>0.035709992426640635</v>
      </c>
    </row>
    <row r="127" spans="2:6" ht="12.75">
      <c r="B127" s="114" t="str">
        <f>+'factsheet-web'!B128</f>
        <v>Fransa CAC 40</v>
      </c>
      <c r="C127" s="94">
        <f>+'factsheet-web'!C128</f>
        <v>4713.74</v>
      </c>
      <c r="D127" s="94">
        <f>+'factsheet-web'!D128</f>
        <v>5543.62</v>
      </c>
      <c r="E127" s="94">
        <f>+'factsheet-web'!E128</f>
        <v>5696.97</v>
      </c>
      <c r="F127" s="115">
        <f>+'factsheet-web'!F128</f>
        <v>0.02766242996453583</v>
      </c>
    </row>
    <row r="128" spans="2:6" ht="12.75">
      <c r="B128" s="114" t="str">
        <f>+'factsheet-web'!B129</f>
        <v>İngiltere FTSE 100</v>
      </c>
      <c r="C128" s="94">
        <f>+'factsheet-web'!C129</f>
        <v>5618.8</v>
      </c>
      <c r="D128" s="94">
        <f>+'factsheet-web'!D129</f>
        <v>6220.8</v>
      </c>
      <c r="E128" s="94">
        <f>+'factsheet-web'!E129</f>
        <v>6379.7</v>
      </c>
      <c r="F128" s="115">
        <f>+'factsheet-web'!F129</f>
        <v>0.02554333847736623</v>
      </c>
    </row>
    <row r="129" spans="2:6" ht="12.75">
      <c r="B129" s="114" t="str">
        <f>+'factsheet-web'!B130</f>
        <v>Nasdaq 100</v>
      </c>
      <c r="C129" s="94">
        <f>+'factsheet-web'!C130</f>
        <v>1662.5</v>
      </c>
      <c r="D129" s="94">
        <f>+'factsheet-web'!D130</f>
        <v>1788</v>
      </c>
      <c r="E129" s="94">
        <f>+'factsheet-web'!E130</f>
        <v>1820.5</v>
      </c>
      <c r="F129" s="115">
        <f>+'factsheet-web'!F130</f>
        <v>0.018176733780760568</v>
      </c>
    </row>
    <row r="130" spans="2:6" ht="12.75">
      <c r="B130" s="114" t="str">
        <f>+'factsheet-web'!B131</f>
        <v>S&amp;P 500</v>
      </c>
      <c r="C130" s="94">
        <f>+'factsheet-web'!C131</f>
        <v>1249.44</v>
      </c>
      <c r="D130" s="94">
        <f>+'factsheet-web'!D131</f>
        <v>1424.82</v>
      </c>
      <c r="E130" s="94">
        <f>+'factsheet-web'!E131</f>
        <v>1450.17</v>
      </c>
      <c r="F130" s="115">
        <f>+'factsheet-web'!F131</f>
        <v>0.01779172105950244</v>
      </c>
    </row>
    <row r="131" spans="2:6" ht="12.75">
      <c r="B131" s="116" t="str">
        <f>+'factsheet-web'!B132</f>
        <v>Japonya Nikkei 225</v>
      </c>
      <c r="C131" s="117">
        <f>+'factsheet-web'!C132</f>
        <v>16111.43</v>
      </c>
      <c r="D131" s="117">
        <f>+'factsheet-web'!D132</f>
        <v>17225.83</v>
      </c>
      <c r="E131" s="117">
        <f>+'factsheet-web'!E132</f>
        <v>17504.33</v>
      </c>
      <c r="F131" s="118">
        <f>+'factsheet-web'!F132</f>
        <v>0.01616758089450543</v>
      </c>
    </row>
    <row r="133" spans="2:6" ht="26.25" customHeight="1">
      <c r="B133" s="214" t="str">
        <f>+'factsheet-web'!B134</f>
        <v>Haftalık olarak güncellenen Sermaye Piyasası Özet Verileri Tablosuna www.tspakb.org.tr adresindeki internet sitemizden ulaşabilirsiniz.  </v>
      </c>
      <c r="C133" s="214"/>
      <c r="D133" s="214"/>
      <c r="E133" s="214"/>
      <c r="F133" s="214"/>
    </row>
    <row r="134" ht="12.75">
      <c r="B134" s="99"/>
    </row>
  </sheetData>
  <mergeCells count="1">
    <mergeCell ref="B133:F133"/>
  </mergeCells>
  <dataValidations count="1">
    <dataValidation type="custom" allowBlank="1" showInputMessage="1" showErrorMessage="1" errorTitle="HATA !" error="Dataları değiştiremezsiniz!" sqref="E38">
      <formula1>"GÜZİN"</formula1>
    </dataValidation>
  </dataValidations>
  <printOptions horizontalCentered="1"/>
  <pageMargins left="0" right="0" top="0" bottom="0" header="0" footer="0"/>
  <pageSetup fitToHeight="0" horizontalDpi="600" verticalDpi="600" orientation="portrait" paperSize="9" scale="75" r:id="rId2"/>
  <headerFooter alignWithMargins="0">
    <oddFooter>&amp;R&amp;P</oddFooter>
  </headerFooter>
  <rowBreaks count="1" manualBreakCount="1">
    <brk id="86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ARACI KURULUŞLAR BİRLİĞİ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yedek1 egit</dc:creator>
  <cp:keywords/>
  <dc:description/>
  <cp:lastModifiedBy>User</cp:lastModifiedBy>
  <cp:lastPrinted>2006-10-05T07:23:19Z</cp:lastPrinted>
  <dcterms:created xsi:type="dcterms:W3CDTF">2003-01-13T08:14:43Z</dcterms:created>
  <dcterms:modified xsi:type="dcterms:W3CDTF">2007-02-19T13:48:13Z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1387834113</vt:i4>
  </property>
  <property fmtid="{D5CDD505-2E9C-101B-9397-08002B2CF9AE}" pid="3" name="_EmailSubject">
    <vt:lpwstr>factsheet web 2003_03_17.xls</vt:lpwstr>
  </property>
  <property fmtid="{D5CDD505-2E9C-101B-9397-08002B2CF9AE}" pid="4" name="_AuthorEmail">
    <vt:lpwstr>zemre@tspakb.org.tr</vt:lpwstr>
  </property>
  <property fmtid="{D5CDD505-2E9C-101B-9397-08002B2CF9AE}" pid="5" name="_AuthorEmailDisplayName">
    <vt:lpwstr>Zeynep Emre</vt:lpwstr>
  </property>
  <property fmtid="{D5CDD505-2E9C-101B-9397-08002B2CF9AE}" pid="6" name="_PreviousAdHocReviewCycleID">
    <vt:i4>556619856</vt:i4>
  </property>
  <property fmtid="{D5CDD505-2E9C-101B-9397-08002B2CF9AE}" pid="7" name="_ReviewingToolsShownOnce">
    <vt:lpwstr/>
  </property>
</Properties>
</file>