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firstSheet="10" activeTab="21"/>
  </bookViews>
  <sheets>
    <sheet name="icerik - contents" sheetId="1" r:id="rId1"/>
    <sheet name="1986" sheetId="2" r:id="rId2"/>
    <sheet name="1987" sheetId="3" r:id="rId3"/>
    <sheet name="1988" sheetId="4" r:id="rId4"/>
    <sheet name="1989" sheetId="5" r:id="rId5"/>
    <sheet name="1990" sheetId="6" r:id="rId6"/>
    <sheet name="1991" sheetId="7" r:id="rId7"/>
    <sheet name="1992" sheetId="8" r:id="rId8"/>
    <sheet name="1993" sheetId="9" r:id="rId9"/>
    <sheet name="1994" sheetId="10" r:id="rId10"/>
    <sheet name="1995" sheetId="11" r:id="rId11"/>
    <sheet name="1996" sheetId="12" r:id="rId12"/>
    <sheet name="1997" sheetId="13" r:id="rId13"/>
    <sheet name="1998" sheetId="14" r:id="rId14"/>
    <sheet name="1999" sheetId="15" r:id="rId15"/>
    <sheet name="2000" sheetId="16" r:id="rId16"/>
    <sheet name="2001" sheetId="17" r:id="rId17"/>
    <sheet name="2002" sheetId="18" r:id="rId18"/>
    <sheet name="2003" sheetId="19" r:id="rId19"/>
    <sheet name="2004" sheetId="20" r:id="rId20"/>
    <sheet name="2005" sheetId="21" r:id="rId21"/>
    <sheet name="2006" sheetId="22" r:id="rId22"/>
  </sheets>
  <definedNames>
    <definedName name="_xlnm.Print_Area" localSheetId="1">'1986'!$B$2:$O$60</definedName>
    <definedName name="_xlnm.Print_Area" localSheetId="2">'1987'!$B$2:$O$61</definedName>
    <definedName name="_xlnm.Print_Area" localSheetId="3">'1988'!$B$2:$O$61</definedName>
    <definedName name="_xlnm.Print_Area" localSheetId="4">'1989'!$B$2:$O$61</definedName>
    <definedName name="_xlnm.Print_Area" localSheetId="5">'1990'!$B$2:$O$61</definedName>
    <definedName name="_xlnm.Print_Area" localSheetId="6">'1991'!$B$2:$O$61</definedName>
    <definedName name="_xlnm.Print_Area" localSheetId="7">'1992'!$B$2:$O$61</definedName>
    <definedName name="_xlnm.Print_Area" localSheetId="8">'1993'!$B$2:$O$61</definedName>
    <definedName name="_xlnm.Print_Area" localSheetId="9">'1994'!$B$2:$O$60</definedName>
    <definedName name="_xlnm.Print_Area" localSheetId="10">'1995'!$B$2:$O$61</definedName>
    <definedName name="_xlnm.Print_Area" localSheetId="11">'1996'!$B$2:$O$60</definedName>
    <definedName name="_xlnm.Print_Area" localSheetId="12">'1997'!$B$2:$O$61</definedName>
    <definedName name="_xlnm.Print_Area" localSheetId="13">'1998'!$B$2:$O$60</definedName>
    <definedName name="_xlnm.Print_Area" localSheetId="14">'1999'!$B$2:$O$60</definedName>
    <definedName name="_xlnm.Print_Area" localSheetId="15">'2000'!$B$2:$O$61</definedName>
    <definedName name="_xlnm.Print_Area" localSheetId="16">'2001'!$B$2:$O$61</definedName>
    <definedName name="_xlnm.Print_Area" localSheetId="17">'2002'!$B$2:$O$59</definedName>
    <definedName name="_xlnm.Print_Area" localSheetId="18">'2003'!$B$2:$O$58</definedName>
    <definedName name="_xlnm.Print_Area" localSheetId="19">'2004'!$B$2:$O$58</definedName>
    <definedName name="_xlnm.Print_Area" localSheetId="20">'2005'!$B$2:$O$58</definedName>
    <definedName name="_xlnm.Print_Area" localSheetId="21">'2006'!$B$2:$O$58</definedName>
  </definedNames>
  <calcPr fullCalcOnLoad="1"/>
</workbook>
</file>

<file path=xl/comments10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1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2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3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4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5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6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7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18.xml><?xml version="1.0" encoding="utf-8"?>
<comments xmlns="http://schemas.openxmlformats.org/spreadsheetml/2006/main">
  <authors>
    <author>eylem.vayvada</author>
  </authors>
  <commentList>
    <comment ref="B23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6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7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8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comments9.xml><?xml version="1.0" encoding="utf-8"?>
<comments xmlns="http://schemas.openxmlformats.org/spreadsheetml/2006/main">
  <authors>
    <author>eylem.vayvada</author>
  </authors>
  <commentList>
    <comment ref="B24" authorId="0">
      <text>
        <r>
          <rPr>
            <b/>
            <sz val="8"/>
            <rFont val="Tahoma"/>
            <family val="0"/>
          </rPr>
          <t>eylem.vayvada:</t>
        </r>
        <r>
          <rPr>
            <sz val="8"/>
            <rFont val="Tahoma"/>
            <family val="0"/>
          </rPr>
          <t xml:space="preserve">
IFAD borçları</t>
        </r>
      </text>
    </comment>
  </commentList>
</comments>
</file>

<file path=xl/sharedStrings.xml><?xml version="1.0" encoding="utf-8"?>
<sst xmlns="http://schemas.openxmlformats.org/spreadsheetml/2006/main" count="2942" uniqueCount="116">
  <si>
    <t>D1</t>
  </si>
  <si>
    <t>MERKEZİ YÖNETİM DIŞ BORÇ STOKU (1)</t>
  </si>
  <si>
    <t>H1</t>
  </si>
  <si>
    <t>OUTSTANDING EXTERNAL DEBT OF CENTRAL GOVERNMENT (1)</t>
  </si>
  <si>
    <t>(Milyon USD)</t>
  </si>
  <si>
    <t>Oca/Jan</t>
  </si>
  <si>
    <t>Şub/Feb</t>
  </si>
  <si>
    <t>Mar/Mar</t>
  </si>
  <si>
    <t>Nis/Apr</t>
  </si>
  <si>
    <t>May/May</t>
  </si>
  <si>
    <t>Haz/Jun</t>
  </si>
  <si>
    <t>Tem/Jul</t>
  </si>
  <si>
    <t>Ağu/Aug</t>
  </si>
  <si>
    <t>Eyl/Sep</t>
  </si>
  <si>
    <t>Eki/Oct</t>
  </si>
  <si>
    <t>Kas/Nov</t>
  </si>
  <si>
    <t>Ara/Dec</t>
  </si>
  <si>
    <t>(Million USD)</t>
  </si>
  <si>
    <t>H3</t>
  </si>
  <si>
    <t>Merkezi Yönetim</t>
  </si>
  <si>
    <t>Central Government Debt</t>
  </si>
  <si>
    <t>T2</t>
  </si>
  <si>
    <t xml:space="preserve"> Vade Yapısı</t>
  </si>
  <si>
    <t>Debt By Maturity</t>
  </si>
  <si>
    <t>Kısa Vade (1 yıldan az)</t>
  </si>
  <si>
    <t>Short Term (less than 1 year)</t>
  </si>
  <si>
    <t xml:space="preserve">  Orta Vade (1-5 yıl)</t>
  </si>
  <si>
    <t>Medium Term (1-5 year)</t>
  </si>
  <si>
    <t xml:space="preserve">  Uzun Vade (5 yıldan fazla)</t>
  </si>
  <si>
    <t>Long Term (greater than 5)</t>
  </si>
  <si>
    <t xml:space="preserve">Alacaklıya Göre </t>
  </si>
  <si>
    <t xml:space="preserve"> Debt By Lender</t>
  </si>
  <si>
    <t>Kredi</t>
  </si>
  <si>
    <t xml:space="preserve"> Loan</t>
  </si>
  <si>
    <t>Uluslararası Kuruluşlar</t>
  </si>
  <si>
    <t>Multilateral Agencies</t>
  </si>
  <si>
    <t>(IMF'den Sağlanan Krediler)</t>
  </si>
  <si>
    <t>(o/w IMF)</t>
  </si>
  <si>
    <t>Hükümet Kuruluşları</t>
  </si>
  <si>
    <t xml:space="preserve">Bilateral Lenders </t>
  </si>
  <si>
    <t>Tahvil</t>
  </si>
  <si>
    <t>Bond Issues</t>
  </si>
  <si>
    <t>Döviz Kompozisyonu</t>
  </si>
  <si>
    <t>Debt By Currency</t>
  </si>
  <si>
    <t>USD</t>
  </si>
  <si>
    <t>JPY</t>
  </si>
  <si>
    <t>EUR</t>
  </si>
  <si>
    <t>SDR</t>
  </si>
  <si>
    <t>Diğer</t>
  </si>
  <si>
    <t>Others</t>
  </si>
  <si>
    <t>Faiz Kompozisyonu</t>
  </si>
  <si>
    <t>Debt By Interest</t>
  </si>
  <si>
    <t>Sabit</t>
  </si>
  <si>
    <t>Fixed</t>
  </si>
  <si>
    <t>Değişken</t>
  </si>
  <si>
    <t>Variable</t>
  </si>
  <si>
    <t>(%, Yüzde)</t>
  </si>
  <si>
    <t>(%, Percent)</t>
  </si>
  <si>
    <t>Kaynak: Hazine Müsteşarlığı</t>
  </si>
  <si>
    <t>Source: UT</t>
  </si>
  <si>
    <t>(1) Geçici</t>
  </si>
  <si>
    <t xml:space="preserve">(1) Provisional </t>
  </si>
  <si>
    <t>Not: Aylık Stok verileri istatistiki amaçla yayınlanmaktadır.</t>
  </si>
  <si>
    <t>Note: Outstanding External Debt data by months are published for statistical purposes.</t>
  </si>
  <si>
    <t>DEM</t>
  </si>
  <si>
    <t>ECU/EUR</t>
  </si>
  <si>
    <t>yayınlanan</t>
  </si>
  <si>
    <t>fark</t>
  </si>
  <si>
    <t>1986 Yılı Aylık Merkezi Yönetim Dış Borç Stoku Verileri (Milyon $)</t>
  </si>
  <si>
    <t>1987 Yılı Aylık Merkezi Yönetim Dış Borç Stoku Verileri (Milyon $)</t>
  </si>
  <si>
    <t>1988 Yılı Aylık Merkezi Yönetim Dış Borç Stoku Verileri (Milyon $)</t>
  </si>
  <si>
    <t>1989 Yılı Aylık Merkezi Yönetim Dış Borç Stoku Verileri (Milyon $)</t>
  </si>
  <si>
    <t>1990 Yılı Aylık Merkezi Yönetim Dış Borç Stoku Verileri (Milyon $)</t>
  </si>
  <si>
    <t>1991 Yılı Aylık Merkezi Yönetim Dış Borç Stoku Verileri (Milyon $)</t>
  </si>
  <si>
    <t>1992 Yılı Aylık Merkezi Yönetim Dış Borç Stoku Verileri (Milyon $)</t>
  </si>
  <si>
    <t>1993 Yılı Aylık Merkezi Yönetim Dış Borç Stoku Verileri (Milyon $)</t>
  </si>
  <si>
    <t>1994 Yılı Aylık Merkezi Yönetim Dış Borç Stoku Verileri (Milyon $)</t>
  </si>
  <si>
    <t>1995 Yılı Aylık Merkezi Yönetim Dış Borç Stoku Verileri (Milyon $)</t>
  </si>
  <si>
    <t>1996 Yılı Aylık Merkezi Yönetim Dış Borç Stoku Verileri (Milyon $)</t>
  </si>
  <si>
    <t>1997 Yılı Aylık Merkezi Yönetim Dış Borç Stoku Verileri (Milyon $)</t>
  </si>
  <si>
    <t>1998 Yılı Aylık Merkezi Yönetim Dış Borç Stoku Verileri (Milyon $)</t>
  </si>
  <si>
    <t>1999 Yılı Aylık Merkezi Yönetim Dış Borç Stoku Verileri (Milyon $)</t>
  </si>
  <si>
    <t>2000 Yılı Aylık Merkezi Yönetim Dış Borç Stoku Verileri (Milyon $)</t>
  </si>
  <si>
    <t>2001 Yılı Aylık Merkezi Yönetim Dış Borç Stoku Verileri (Milyon $)</t>
  </si>
  <si>
    <t>2002 Yılı Aylık Merkezi Yönetim Dış Borç Stoku Verileri (Milyon $)</t>
  </si>
  <si>
    <t>2003 Yılı Aylık Merkezi Yönetim Dış Borç Stoku Verileri (Milyon $)</t>
  </si>
  <si>
    <t>2004 Yılı Aylık Merkezi Yönetim Dış Borç Stoku Verileri (Milyon $)</t>
  </si>
  <si>
    <t>2005 Yılı Aylık Merkezi Yönetim Dış Borç Stoku Verileri (Milyon $)</t>
  </si>
  <si>
    <t>2006 Yılı Aylık Merkezi Yönetim Dış Borç Stoku Verileri (Milyon $)</t>
  </si>
  <si>
    <t>İstatistik ve Dış Finansman Bilgi Sistemleri Yönetimi Şubesi</t>
  </si>
  <si>
    <t>Division of Public Finance Information Systems and Statistics</t>
  </si>
  <si>
    <t>Eylem Vayvada  - tel : (312) 204 6172 - email: eylem.vayvada@hazine.gov.tr</t>
  </si>
  <si>
    <t>Halil Azal  - tel: (312) 204 6126 - e-mail: halil.azal@hazine.gov.tr</t>
  </si>
  <si>
    <t>Central Government External Debt, Mothly, 1986</t>
  </si>
  <si>
    <t>Central Government External Debt, Mothly, 1987</t>
  </si>
  <si>
    <t>Central Government External Debt, Mothly, 1988</t>
  </si>
  <si>
    <t>Central Government External Debt, Mothly, 1989</t>
  </si>
  <si>
    <t>Central Government External Debt, Mothly, 1990</t>
  </si>
  <si>
    <t>Central Government External Debt, Mothly, 1991</t>
  </si>
  <si>
    <t>Central Government External Debt, Mothly, 1992</t>
  </si>
  <si>
    <t>Central Government External Debt, Mothly, 1993</t>
  </si>
  <si>
    <t>Central Government External Debt, Mothly, 1994</t>
  </si>
  <si>
    <t>Central Government External Debt, Mothly, 1995</t>
  </si>
  <si>
    <t>Central Government External Debt, Mothly, 1996</t>
  </si>
  <si>
    <t>Central Government External Debt, Mothly, 1997</t>
  </si>
  <si>
    <t>Central Government External Debt, Mothly, 1998</t>
  </si>
  <si>
    <t>Central Government External Debt, Mothly, 1999</t>
  </si>
  <si>
    <t>Central Government External Debt, Mothly, 2000</t>
  </si>
  <si>
    <t>Central Government External Debt, Mothly, 2001</t>
  </si>
  <si>
    <t>Central Government External Debt, Mothly, 2002</t>
  </si>
  <si>
    <t>Central Government External Debt, Mothly, 2003</t>
  </si>
  <si>
    <t>Central Government External Debt, Mothly, 2004</t>
  </si>
  <si>
    <t>Central Government External Debt, Mothly, 2005</t>
  </si>
  <si>
    <t>Central Government External Debt, Mothly, 2006</t>
  </si>
  <si>
    <t xml:space="preserve">TABLOLAR </t>
  </si>
  <si>
    <t>TABLES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</si>
</sst>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0000\ _T_L_-;\-* #,##0.000000\ _T_L_-;_-* &quot;-&quot;??\ _T_L_-;_-@_-"/>
    <numFmt numFmtId="165" formatCode="#,##0.0"/>
    <numFmt numFmtId="166" formatCode="\(#,##0\)"/>
    <numFmt numFmtId="167" formatCode="_-* #,##0.0\ _T_L_-;\-* #,##0.0\ _T_L_-;_-* &quot;-&quot;??\ _T_L_-;_-@_-"/>
    <numFmt numFmtId="168" formatCode="_-* #,##0\ _T_L_-;\-* #,##0\ _T_L_-;_-* &quot;-&quot;??\ _T_L_-;_-@_-"/>
    <numFmt numFmtId="169" formatCode="_-* #,##0.000\ _T_L_-;\-* #,##0.000\ _T_L_-;_-* &quot;-&quot;??\ _T_L_-;_-@_-"/>
    <numFmt numFmtId="170" formatCode="_-* #,##0.0000\ _T_L_-;\-* #,##0.0000\ _T_L_-;_-* &quot;-&quot;??\ _T_L_-;_-@_-"/>
    <numFmt numFmtId="171" formatCode="_-* #,##0.00000\ _T_L_-;\-* #,##0.00000\ _T_L_-;_-* &quot;-&quot;??\ _T_L_-;_-@_-"/>
    <numFmt numFmtId="172" formatCode="_-* #,##0.0000000\ _T_L_-;\-* #,##0.0000000\ _T_L_-;_-* &quot;-&quot;??\ _T_L_-;_-@_-"/>
    <numFmt numFmtId="173" formatCode="_-* #,##0.00000000\ _T_L_-;\-* #,##0.00000000\ _T_L_-;_-* &quot;-&quot;??\ _T_L_-;_-@_-"/>
    <numFmt numFmtId="174" formatCode="_-* #,##0.000000000\ _T_L_-;\-* #,##0.000000000\ _T_L_-;_-* &quot;-&quot;??\ _T_L_-;_-@_-"/>
    <numFmt numFmtId="175" formatCode="_-* #,##0.0000000000\ _T_L_-;\-* #,##0.0000000000\ _T_L_-;_-* &quot;-&quot;??\ _T_L_-;_-@_-"/>
    <numFmt numFmtId="176" formatCode="_-* #,##0.00000000000\ _T_L_-;\-* #,##0.00000000000\ _T_L_-;_-* &quot;-&quot;??\ _T_L_-;_-@_-"/>
    <numFmt numFmtId="177" formatCode="_-* #,##0.000000000000\ _T_L_-;\-* #,##0.000000000000\ _T_L_-;_-* &quot;-&quot;??\ _T_L_-;_-@_-"/>
    <numFmt numFmtId="178" formatCode="_-* #,##0.0000000000000\ _T_L_-;\-* #,##0.0000000000000\ _T_L_-;_-* &quot;-&quot;??\ _T_L_-;_-@_-"/>
    <numFmt numFmtId="179" formatCode="_-* #,##0.00000000000000\ _T_L_-;\-* #,##0.00000000000000\ _T_L_-;_-* &quot;-&quot;??\ _T_L_-;_-@_-"/>
    <numFmt numFmtId="180" formatCode="_-* #,##0.000000000000000\ _T_L_-;\-* #,##0.000000000000000\ _T_L_-;_-* &quot;-&quot;??\ _T_L_-;_-@_-"/>
    <numFmt numFmtId="181" formatCode="_-* #,##0.0000000000000000\ _T_L_-;\-* #,##0.0000000000000000\ _T_L_-;_-* &quot;-&quot;??\ _T_L_-;_-@_-"/>
    <numFmt numFmtId="182" formatCode="_-* #,##0.00000000000000000\ _T_L_-;\-* #,##0.00000000000000000\ _T_L_-;_-* &quot;-&quot;??\ _T_L_-;_-@_-"/>
  </numFmts>
  <fonts count="14">
    <font>
      <sz val="10"/>
      <name val="Arial"/>
      <family val="0"/>
    </font>
    <font>
      <sz val="10"/>
      <name val="Courier"/>
      <family val="0"/>
    </font>
    <font>
      <sz val="10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i/>
      <sz val="10"/>
      <name val="Century Gothic"/>
      <family val="2"/>
    </font>
    <font>
      <sz val="8"/>
      <name val="Arial"/>
      <family val="0"/>
    </font>
    <font>
      <b/>
      <sz val="10"/>
      <color indexed="8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2" borderId="0" xfId="0" applyNumberFormat="1" applyFont="1" applyFill="1" applyBorder="1" applyAlignment="1">
      <alignment horizontal="right" vertical="center"/>
    </xf>
    <xf numFmtId="43" fontId="2" fillId="2" borderId="0" xfId="15" applyFont="1" applyFill="1" applyBorder="1" applyAlignment="1">
      <alignment horizontal="right" vertical="center"/>
    </xf>
    <xf numFmtId="0" fontId="2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indent="1"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 indent="2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 indent="1"/>
    </xf>
    <xf numFmtId="43" fontId="2" fillId="0" borderId="0" xfId="15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4" borderId="0" xfId="0" applyFont="1" applyFill="1" applyBorder="1" applyAlignment="1">
      <alignment horizontal="left" vertical="center" indent="1"/>
    </xf>
    <xf numFmtId="3" fontId="2" fillId="4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 applyProtection="1">
      <alignment horizontal="left" vertical="center" indent="2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horizontal="left" vertical="center" indent="3"/>
      <protection locked="0"/>
    </xf>
    <xf numFmtId="37" fontId="6" fillId="0" borderId="0" xfId="0" applyNumberFormat="1" applyFont="1" applyFill="1" applyBorder="1" applyAlignment="1" applyProtection="1">
      <alignment horizontal="left" vertical="center" indent="4"/>
      <protection locked="0"/>
    </xf>
    <xf numFmtId="166" fontId="6" fillId="0" borderId="0" xfId="0" applyNumberFormat="1" applyFont="1" applyFill="1" applyBorder="1" applyAlignment="1" quotePrefix="1">
      <alignment horizontal="right" vertical="center"/>
    </xf>
    <xf numFmtId="37" fontId="6" fillId="0" borderId="0" xfId="0" applyNumberFormat="1" applyFont="1" applyFill="1" applyBorder="1" applyAlignment="1" applyProtection="1">
      <alignment horizontal="left" vertical="center" indent="5"/>
      <protection locked="0"/>
    </xf>
    <xf numFmtId="37" fontId="2" fillId="4" borderId="0" xfId="0" applyNumberFormat="1" applyFont="1" applyFill="1" applyBorder="1" applyAlignment="1" applyProtection="1">
      <alignment horizontal="left" vertical="center" indent="1"/>
      <protection locked="0"/>
    </xf>
    <xf numFmtId="37" fontId="2" fillId="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indent="2"/>
    </xf>
    <xf numFmtId="165" fontId="2" fillId="3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2" fillId="0" borderId="0" xfId="19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right"/>
    </xf>
    <xf numFmtId="1" fontId="4" fillId="5" borderId="0" xfId="19" applyNumberFormat="1" applyFont="1" applyFill="1" applyBorder="1" applyAlignment="1">
      <alignment horizontal="right" vertical="center"/>
      <protection/>
    </xf>
    <xf numFmtId="37" fontId="4" fillId="6" borderId="0" xfId="0" applyNumberFormat="1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7" fontId="8" fillId="6" borderId="0" xfId="0" applyNumberFormat="1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Border="1" applyAlignment="1">
      <alignment horizontal="center" vertical="center"/>
    </xf>
    <xf numFmtId="4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4" fillId="0" borderId="0" xfId="19" applyNumberFormat="1" applyFont="1" applyFill="1" applyBorder="1" applyAlignment="1">
      <alignment horizontal="right" vertical="center"/>
      <protection/>
    </xf>
    <xf numFmtId="0" fontId="4" fillId="6" borderId="0" xfId="0" applyFont="1" applyFill="1" applyBorder="1" applyAlignment="1">
      <alignment/>
    </xf>
    <xf numFmtId="1" fontId="4" fillId="0" borderId="0" xfId="19" applyNumberFormat="1" applyFont="1" applyFill="1" applyBorder="1" applyAlignment="1">
      <alignment vertical="center"/>
      <protection/>
    </xf>
    <xf numFmtId="168" fontId="2" fillId="0" borderId="0" xfId="15" applyNumberFormat="1" applyFont="1" applyBorder="1" applyAlignment="1">
      <alignment horizontal="center"/>
    </xf>
    <xf numFmtId="168" fontId="2" fillId="0" borderId="0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18" applyAlignment="1">
      <alignment/>
    </xf>
    <xf numFmtId="0" fontId="4" fillId="6" borderId="0" xfId="0" applyFont="1" applyFill="1" applyBorder="1" applyAlignment="1">
      <alignment horizontal="left"/>
    </xf>
    <xf numFmtId="1" fontId="4" fillId="5" borderId="0" xfId="19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BORROWE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2"/>
  <sheetViews>
    <sheetView workbookViewId="0" topLeftCell="A1">
      <selection activeCell="C24" sqref="C24"/>
    </sheetView>
  </sheetViews>
  <sheetFormatPr defaultColWidth="9.140625" defaultRowHeight="12.75"/>
  <cols>
    <col min="1" max="2" width="9.140625" style="64" customWidth="1"/>
    <col min="3" max="3" width="72.140625" style="64" bestFit="1" customWidth="1"/>
    <col min="4" max="4" width="59.7109375" style="64" bestFit="1" customWidth="1"/>
    <col min="5" max="16384" width="9.140625" style="64" customWidth="1"/>
  </cols>
  <sheetData>
    <row r="2" spans="3:4" ht="13.5">
      <c r="C2" s="63" t="s">
        <v>114</v>
      </c>
      <c r="D2" s="63" t="s">
        <v>115</v>
      </c>
    </row>
    <row r="4" spans="3:17" ht="13.5">
      <c r="C4" s="65" t="s">
        <v>68</v>
      </c>
      <c r="D4" s="65" t="s">
        <v>93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3:4" ht="13.5">
      <c r="C5" s="65" t="s">
        <v>69</v>
      </c>
      <c r="D5" s="65" t="s">
        <v>94</v>
      </c>
    </row>
    <row r="6" spans="3:4" ht="13.5">
      <c r="C6" s="65" t="s">
        <v>70</v>
      </c>
      <c r="D6" s="65" t="s">
        <v>95</v>
      </c>
    </row>
    <row r="7" spans="3:4" ht="13.5">
      <c r="C7" s="65" t="s">
        <v>71</v>
      </c>
      <c r="D7" s="65" t="s">
        <v>96</v>
      </c>
    </row>
    <row r="8" spans="3:4" ht="13.5">
      <c r="C8" s="65" t="s">
        <v>72</v>
      </c>
      <c r="D8" s="65" t="s">
        <v>97</v>
      </c>
    </row>
    <row r="9" spans="3:4" ht="13.5">
      <c r="C9" s="65" t="s">
        <v>73</v>
      </c>
      <c r="D9" s="65" t="s">
        <v>98</v>
      </c>
    </row>
    <row r="10" spans="3:4" ht="13.5">
      <c r="C10" s="65" t="s">
        <v>74</v>
      </c>
      <c r="D10" s="65" t="s">
        <v>99</v>
      </c>
    </row>
    <row r="11" spans="3:4" ht="13.5">
      <c r="C11" s="65" t="s">
        <v>75</v>
      </c>
      <c r="D11" s="65" t="s">
        <v>100</v>
      </c>
    </row>
    <row r="12" spans="3:4" ht="13.5">
      <c r="C12" s="65" t="s">
        <v>76</v>
      </c>
      <c r="D12" s="65" t="s">
        <v>101</v>
      </c>
    </row>
    <row r="13" spans="3:4" ht="13.5">
      <c r="C13" s="65" t="s">
        <v>77</v>
      </c>
      <c r="D13" s="65" t="s">
        <v>102</v>
      </c>
    </row>
    <row r="14" spans="3:4" ht="13.5">
      <c r="C14" s="65" t="s">
        <v>78</v>
      </c>
      <c r="D14" s="65" t="s">
        <v>103</v>
      </c>
    </row>
    <row r="15" spans="3:4" ht="13.5">
      <c r="C15" s="65" t="s">
        <v>79</v>
      </c>
      <c r="D15" s="65" t="s">
        <v>104</v>
      </c>
    </row>
    <row r="16" spans="3:4" ht="13.5">
      <c r="C16" s="65" t="s">
        <v>80</v>
      </c>
      <c r="D16" s="65" t="s">
        <v>105</v>
      </c>
    </row>
    <row r="17" spans="3:4" ht="13.5">
      <c r="C17" s="65" t="s">
        <v>81</v>
      </c>
      <c r="D17" s="65" t="s">
        <v>106</v>
      </c>
    </row>
    <row r="18" spans="3:4" ht="13.5">
      <c r="C18" s="65" t="s">
        <v>82</v>
      </c>
      <c r="D18" s="65" t="s">
        <v>107</v>
      </c>
    </row>
    <row r="19" spans="3:4" ht="13.5">
      <c r="C19" s="65" t="s">
        <v>83</v>
      </c>
      <c r="D19" s="65" t="s">
        <v>108</v>
      </c>
    </row>
    <row r="20" spans="3:4" ht="13.5">
      <c r="C20" s="65" t="s">
        <v>84</v>
      </c>
      <c r="D20" s="65" t="s">
        <v>109</v>
      </c>
    </row>
    <row r="21" spans="3:4" ht="13.5">
      <c r="C21" s="65" t="s">
        <v>85</v>
      </c>
      <c r="D21" s="65" t="s">
        <v>110</v>
      </c>
    </row>
    <row r="22" spans="3:4" ht="13.5">
      <c r="C22" s="65" t="s">
        <v>86</v>
      </c>
      <c r="D22" s="65" t="s">
        <v>111</v>
      </c>
    </row>
    <row r="23" spans="3:4" ht="13.5">
      <c r="C23" s="65" t="s">
        <v>87</v>
      </c>
      <c r="D23" s="65" t="s">
        <v>112</v>
      </c>
    </row>
    <row r="24" spans="3:4" ht="13.5">
      <c r="C24" s="65" t="s">
        <v>88</v>
      </c>
      <c r="D24" s="65" t="s">
        <v>113</v>
      </c>
    </row>
    <row r="29" ht="13.5">
      <c r="C29" s="63" t="s">
        <v>89</v>
      </c>
    </row>
    <row r="30" ht="13.5">
      <c r="C30" s="63" t="s">
        <v>90</v>
      </c>
    </row>
    <row r="31" ht="13.5">
      <c r="C31" s="64" t="s">
        <v>91</v>
      </c>
    </row>
    <row r="32" ht="13.5">
      <c r="C32" s="64" t="s">
        <v>92</v>
      </c>
    </row>
  </sheetData>
  <hyperlinks>
    <hyperlink ref="C4" location="'1986'!A1" display="1986 Yılı Aylık Merkezi Yönetim Dış Borç Stoku Verileri (Milyon $)"/>
    <hyperlink ref="C5" location="'1987'!A1" display="1987 Yılı Aylık Merkezi Yönetim Dış Borç Stoku Verileri (Milyon $)"/>
    <hyperlink ref="C6" location="'1988'!A1" display="1988 Yılı Aylık Merkezi Yönetim Dış Borç Stoku Verileri (Milyon $)"/>
    <hyperlink ref="C7" location="'1989'!A1" display="1989 Yılı Aylık Merkezi Yönetim Dış Borç Stoku Verileri (Milyon $)"/>
    <hyperlink ref="C8" location="'1990'!A1" display="1990 Yılı Aylık Merkezi Yönetim Dış Borç Stoku Verileri (Milyon $)"/>
    <hyperlink ref="C9" location="'1991'!A1" display="1991 Yılı Aylık Merkezi Yönetim Dış Borç Stoku Verileri (Milyon $)"/>
    <hyperlink ref="C10" location="'1991'!A1" display="1992 Yılı Aylık Merkezi Yönetim Dış Borç Stoku Verileri (Milyon $)"/>
    <hyperlink ref="C11" location="'1993'!A1" display="1993 Yılı Aylık Merkezi Yönetim Dış Borç Stoku Verileri (Milyon $)"/>
    <hyperlink ref="C12" location="'1994'!A1" display="1994 Yılı Aylık Merkezi Yönetim Dış Borç Stoku Verileri (Milyon $)"/>
    <hyperlink ref="C13" location="'1995'!A1" display="1995 Yılı Aylık Merkezi Yönetim Dış Borç Stoku Verileri (Milyon $)"/>
    <hyperlink ref="C14" location="'1996'!A1" display="1996 Yılı Aylık Merkezi Yönetim Dış Borç Stoku Verileri (Milyon $)"/>
    <hyperlink ref="C15" location="'1997'!A1" display="1997 Yılı Aylık Merkezi Yönetim Dış Borç Stoku Verileri (Milyon $)"/>
    <hyperlink ref="C16" location="'1998'!A1" display="1998 Yılı Aylık Merkezi Yönetim Dış Borç Stoku Verileri (Milyon $)"/>
    <hyperlink ref="C17" location="'1999'!A1" display="1999 Yılı Aylık Merkezi Yönetim Dış Borç Stoku Verileri (Milyon $)"/>
    <hyperlink ref="C18" location="'2000'!A1" display="2000 Yılı Aylık Merkezi Yönetim Dış Borç Stoku Verileri (Milyon $)"/>
    <hyperlink ref="C19" location="'2001'!A1" display="2001 Yılı Aylık Merkezi Yönetim Dış Borç Stoku Verileri (Milyon $)"/>
    <hyperlink ref="C20" location="'2002'!A1" display="2002 Yılı Aylık Merkezi Yönetim Dış Borç Stoku Verileri (Milyon $)"/>
    <hyperlink ref="C21" location="'2003'!A1" display="2003 Yılı Aylık Merkezi Yönetim Dış Borç Stoku Verileri (Milyon $)"/>
    <hyperlink ref="C22" location="'2004'!A1" display="2004 Yılı Aylık Merkezi Yönetim Dış Borç Stoku Verileri (Milyon $)"/>
    <hyperlink ref="C23" location="'2005'!Print_Area" display="2005 Yılı Aylık Merkezi Yönetim Dış Borç Stoku Verileri (Milyon $)"/>
    <hyperlink ref="C24" location="'2006'!A1" display="2006 Yılı Aylık Merkezi Yönetim Dış Borç Stoku Verileri (Milyon $)"/>
    <hyperlink ref="D4" location="'1986'!A1" display="Central Government External Debt, Mothly, 1986"/>
    <hyperlink ref="D5" location="'1987'!A1" display="Central Government External Debt, Mothly, 1987"/>
    <hyperlink ref="D6" location="'1988'!A1" display="Central Government External Debt, Mothly, 1988"/>
    <hyperlink ref="D7" location="'1989'!A1" display="Central Government External Debt, Mothly, 1989"/>
    <hyperlink ref="D8" location="'1990'!A1" display="Central Government External Debt, Mothly, 1990"/>
    <hyperlink ref="D9" location="'1991'!A1" display="Central Government External Debt, Mothly, 1991"/>
    <hyperlink ref="D10" location="'1992'!A1" display="Central Government External Debt, Mothly, 1992"/>
    <hyperlink ref="D11" location="'1993'!A1" display="Central Government External Debt, Mothly, 1993"/>
    <hyperlink ref="D12" location="'1994'!A1" display="Central Government External Debt, Mothly, 1994"/>
    <hyperlink ref="D13" location="'1995'!A1" display="Central Government External Debt, Mothly, 1995"/>
    <hyperlink ref="D14" location="'1996'!A1" display="Central Government External Debt, Mothly, 1996"/>
    <hyperlink ref="D15" location="'1997'!A1" display="Central Government External Debt, Mothly, 1997"/>
    <hyperlink ref="D16" location="'1998'!A1" display="Central Government External Debt, Mothly, 1998"/>
    <hyperlink ref="D17" location="'1999'!A1" display="Central Government External Debt, Mothly, 1999"/>
    <hyperlink ref="D18" location="'2000'!A1" display="Central Government External Debt, Mothly, 2000"/>
    <hyperlink ref="D19" location="'2001'!A1" display="Central Government External Debt, Mothly, 2001"/>
    <hyperlink ref="D20" location="'2002'!A1" display="Central Government External Debt, Mothly, 2002"/>
    <hyperlink ref="D21" location="'2003'!A1" display="Central Government External Debt, Mothly, 2003"/>
    <hyperlink ref="D22" location="'2004'!A1" display="Central Government External Debt, Mothly, 2004"/>
    <hyperlink ref="D23" location="'2005'!A1" display="Central Government External Debt, Mothly, 2005"/>
    <hyperlink ref="D24" location="'2006'!A1" display="Central Government External Debt, Mothly, 2006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31639.64051919101</v>
      </c>
      <c r="D8" s="13">
        <f t="shared" si="0"/>
        <v>33037.8830191274</v>
      </c>
      <c r="E8" s="13">
        <f t="shared" si="0"/>
        <v>33213.07303316565</v>
      </c>
      <c r="F8" s="13">
        <f t="shared" si="0"/>
        <v>33349.86029150438</v>
      </c>
      <c r="G8" s="13">
        <f t="shared" si="0"/>
        <v>33063.472004634175</v>
      </c>
      <c r="H8" s="13">
        <f t="shared" si="0"/>
        <v>33940.92933421417</v>
      </c>
      <c r="I8" s="13">
        <f t="shared" si="0"/>
        <v>33727.87932865511</v>
      </c>
      <c r="J8" s="13">
        <f t="shared" si="0"/>
        <v>33531.644056536585</v>
      </c>
      <c r="K8" s="13">
        <f t="shared" si="0"/>
        <v>33761.74706109205</v>
      </c>
      <c r="L8" s="13">
        <f t="shared" si="0"/>
        <v>34427.14753058477</v>
      </c>
      <c r="M8" s="13">
        <f t="shared" si="0"/>
        <v>33720.257415958324</v>
      </c>
      <c r="N8" s="13">
        <f t="shared" si="0"/>
        <v>33403.96081838759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1542.9521812362989</v>
      </c>
      <c r="D10" s="17">
        <v>1565.6781558721998</v>
      </c>
      <c r="E10" s="17">
        <v>1585.2954888422996</v>
      </c>
      <c r="F10" s="17">
        <v>1604.0528506304001</v>
      </c>
      <c r="G10" s="17">
        <v>1579.8826218752995</v>
      </c>
      <c r="H10" s="17">
        <v>1553.7234651676995</v>
      </c>
      <c r="I10" s="17">
        <v>1447.2572680296996</v>
      </c>
      <c r="J10" s="17">
        <v>1276.005606257201</v>
      </c>
      <c r="K10" s="17">
        <v>1299.7509356100004</v>
      </c>
      <c r="L10" s="17">
        <v>1324.2741926475</v>
      </c>
      <c r="M10" s="17">
        <v>1290.693497435</v>
      </c>
      <c r="N10" s="17">
        <v>1244.7490717759001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30096.68833795471</v>
      </c>
      <c r="D11" s="17">
        <v>31472.2048632552</v>
      </c>
      <c r="E11" s="17">
        <v>31627.777544323355</v>
      </c>
      <c r="F11" s="17">
        <v>31745.80744087398</v>
      </c>
      <c r="G11" s="17">
        <v>31483.589382758877</v>
      </c>
      <c r="H11" s="17">
        <v>32387.20586904647</v>
      </c>
      <c r="I11" s="17">
        <v>32280.622060625406</v>
      </c>
      <c r="J11" s="17">
        <v>32255.638450279384</v>
      </c>
      <c r="K11" s="17">
        <v>32461.996125482052</v>
      </c>
      <c r="L11" s="17">
        <v>33102.87333793727</v>
      </c>
      <c r="M11" s="17">
        <v>32429.563918523323</v>
      </c>
      <c r="N11" s="17">
        <v>32159.211746611687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31639.64051919099</v>
      </c>
      <c r="D12" s="13">
        <f t="shared" si="1"/>
        <v>33037.8830191274</v>
      </c>
      <c r="E12" s="13">
        <f t="shared" si="1"/>
        <v>33213.073033165696</v>
      </c>
      <c r="F12" s="13">
        <f t="shared" si="1"/>
        <v>33349.860291504396</v>
      </c>
      <c r="G12" s="13">
        <f t="shared" si="1"/>
        <v>33063.4720046342</v>
      </c>
      <c r="H12" s="13">
        <f t="shared" si="1"/>
        <v>33940.9293342142</v>
      </c>
      <c r="I12" s="13">
        <f t="shared" si="1"/>
        <v>33727.87932865509</v>
      </c>
      <c r="J12" s="13">
        <f t="shared" si="1"/>
        <v>33531.64405653661</v>
      </c>
      <c r="K12" s="13">
        <f t="shared" si="1"/>
        <v>33761.74706109209</v>
      </c>
      <c r="L12" s="13">
        <f t="shared" si="1"/>
        <v>34427.14753058479</v>
      </c>
      <c r="M12" s="13">
        <f t="shared" si="1"/>
        <v>33720.257415958295</v>
      </c>
      <c r="N12" s="13">
        <f t="shared" si="1"/>
        <v>33403.96081838758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22517.31393857909</v>
      </c>
      <c r="D13" s="25">
        <f aca="true" t="shared" si="2" ref="D13:N13">+D14+D16+D17</f>
        <v>23046.970723653503</v>
      </c>
      <c r="E13" s="25">
        <f t="shared" si="2"/>
        <v>23080.425112886594</v>
      </c>
      <c r="F13" s="25">
        <f t="shared" si="2"/>
        <v>23128.270130553898</v>
      </c>
      <c r="G13" s="25">
        <f t="shared" si="2"/>
        <v>22948.699737616596</v>
      </c>
      <c r="H13" s="25">
        <f t="shared" si="2"/>
        <v>23510.944204710893</v>
      </c>
      <c r="I13" s="25">
        <f t="shared" si="2"/>
        <v>23393.207831675692</v>
      </c>
      <c r="J13" s="25">
        <f t="shared" si="2"/>
        <v>23348.417312522506</v>
      </c>
      <c r="K13" s="25">
        <f t="shared" si="2"/>
        <v>23575.218087246587</v>
      </c>
      <c r="L13" s="25">
        <f t="shared" si="2"/>
        <v>24020.85913047919</v>
      </c>
      <c r="M13" s="25">
        <f t="shared" si="2"/>
        <v>23577.411543123795</v>
      </c>
      <c r="N13" s="25">
        <f t="shared" si="2"/>
        <v>23368.61490070708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7996.394922869097</v>
      </c>
      <c r="D14" s="28">
        <v>8028.122226133498</v>
      </c>
      <c r="E14" s="28">
        <v>8039.4577747781</v>
      </c>
      <c r="F14" s="28">
        <v>8068.351168711102</v>
      </c>
      <c r="G14" s="28">
        <v>7939.198636291301</v>
      </c>
      <c r="H14" s="28">
        <v>8217.0435868269</v>
      </c>
      <c r="I14" s="28">
        <v>8136.6020173418965</v>
      </c>
      <c r="J14" s="28">
        <v>8053.2134523521</v>
      </c>
      <c r="K14" s="28">
        <v>8160.629398334998</v>
      </c>
      <c r="L14" s="28">
        <v>8292.920218586993</v>
      </c>
      <c r="M14" s="28">
        <v>7949.413161501502</v>
      </c>
      <c r="N14" s="28">
        <v>7924.125660683891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9092.302637741095</v>
      </c>
      <c r="D16" s="28">
        <v>9198.317414928799</v>
      </c>
      <c r="E16" s="28">
        <v>9262.359800012697</v>
      </c>
      <c r="F16" s="28">
        <v>9340.176765694694</v>
      </c>
      <c r="G16" s="28">
        <v>9363.543925333295</v>
      </c>
      <c r="H16" s="28">
        <v>9647.083850331093</v>
      </c>
      <c r="I16" s="28">
        <v>9533.092630823596</v>
      </c>
      <c r="J16" s="28">
        <v>9558.432314475302</v>
      </c>
      <c r="K16" s="28">
        <v>9671.38385774289</v>
      </c>
      <c r="L16" s="28">
        <v>9944.0240523617</v>
      </c>
      <c r="M16" s="28">
        <v>9865.746054568093</v>
      </c>
      <c r="N16" s="28">
        <v>9777.657436039197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5428.616377968899</v>
      </c>
      <c r="D17" s="28">
        <v>5820.531082591205</v>
      </c>
      <c r="E17" s="28">
        <v>5778.607538095798</v>
      </c>
      <c r="F17" s="28">
        <v>5719.742196148102</v>
      </c>
      <c r="G17" s="28">
        <v>5645.957175991998</v>
      </c>
      <c r="H17" s="28">
        <v>5646.816767552901</v>
      </c>
      <c r="I17" s="28">
        <v>5723.513183510201</v>
      </c>
      <c r="J17" s="28">
        <v>5736.771545695103</v>
      </c>
      <c r="K17" s="28">
        <v>5743.204831168699</v>
      </c>
      <c r="L17" s="28">
        <v>5783.914859530502</v>
      </c>
      <c r="M17" s="28">
        <v>5762.252327054201</v>
      </c>
      <c r="N17" s="28">
        <v>5666.831803983994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9122.326580611902</v>
      </c>
      <c r="D18" s="25">
        <v>9990.912295473901</v>
      </c>
      <c r="E18" s="25">
        <v>10132.647920279102</v>
      </c>
      <c r="F18" s="25">
        <v>10221.590160950496</v>
      </c>
      <c r="G18" s="25">
        <v>10114.772267017603</v>
      </c>
      <c r="H18" s="25">
        <v>10429.985129503302</v>
      </c>
      <c r="I18" s="25">
        <v>10334.671496979397</v>
      </c>
      <c r="J18" s="25">
        <v>10183.226744014099</v>
      </c>
      <c r="K18" s="25">
        <v>10186.528973845496</v>
      </c>
      <c r="L18" s="25">
        <v>10406.2884001056</v>
      </c>
      <c r="M18" s="25">
        <v>10142.845872834498</v>
      </c>
      <c r="N18" s="25">
        <v>10035.3459176805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31639.640519191005</v>
      </c>
      <c r="D19" s="13">
        <f t="shared" si="3"/>
        <v>33037.8830191274</v>
      </c>
      <c r="E19" s="13">
        <f t="shared" si="3"/>
        <v>33213.073033165696</v>
      </c>
      <c r="F19" s="13">
        <f t="shared" si="3"/>
        <v>33349.8602915044</v>
      </c>
      <c r="G19" s="13">
        <f t="shared" si="3"/>
        <v>33063.47200463421</v>
      </c>
      <c r="H19" s="13">
        <f t="shared" si="3"/>
        <v>33940.929334214205</v>
      </c>
      <c r="I19" s="13">
        <f t="shared" si="3"/>
        <v>33727.8793286551</v>
      </c>
      <c r="J19" s="13">
        <f t="shared" si="3"/>
        <v>33531.6440565366</v>
      </c>
      <c r="K19" s="13">
        <f t="shared" si="3"/>
        <v>33761.74706109211</v>
      </c>
      <c r="L19" s="13">
        <f t="shared" si="3"/>
        <v>34427.1475305848</v>
      </c>
      <c r="M19" s="13">
        <f t="shared" si="3"/>
        <v>33720.2574159583</v>
      </c>
      <c r="N19" s="13">
        <f t="shared" si="3"/>
        <v>33403.9608183876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12692.98995694471</v>
      </c>
      <c r="D20" s="28">
        <v>13001.390028873097</v>
      </c>
      <c r="E20" s="28">
        <v>13009.821602566499</v>
      </c>
      <c r="F20" s="28">
        <v>12908.671454586296</v>
      </c>
      <c r="G20" s="28">
        <v>12928.58199862061</v>
      </c>
      <c r="H20" s="28">
        <v>12924.998564340705</v>
      </c>
      <c r="I20" s="28">
        <v>13002.97827664521</v>
      </c>
      <c r="J20" s="28">
        <v>12708.936066339404</v>
      </c>
      <c r="K20" s="28">
        <v>12614.50391041531</v>
      </c>
      <c r="L20" s="28">
        <v>12605.916683572597</v>
      </c>
      <c r="M20" s="28">
        <v>12583.455548744801</v>
      </c>
      <c r="N20" s="28">
        <v>12407.821980646208</v>
      </c>
      <c r="O20" s="27" t="s">
        <v>44</v>
      </c>
      <c r="Q20" s="15"/>
    </row>
    <row r="21" spans="1:17" ht="13.5">
      <c r="A21" s="11"/>
      <c r="B21" s="27" t="s">
        <v>64</v>
      </c>
      <c r="C21" s="28">
        <v>6737.304604204198</v>
      </c>
      <c r="D21" s="28">
        <v>6776.667594554804</v>
      </c>
      <c r="E21" s="28">
        <v>6907.506398298203</v>
      </c>
      <c r="F21" s="28">
        <v>6960.9553124192</v>
      </c>
      <c r="G21" s="28">
        <v>7024.712523210699</v>
      </c>
      <c r="H21" s="28">
        <v>7285.907125079302</v>
      </c>
      <c r="I21" s="28">
        <v>7195.494353494101</v>
      </c>
      <c r="J21" s="28">
        <v>7271.781373390801</v>
      </c>
      <c r="K21" s="28">
        <v>7400.9252129756</v>
      </c>
      <c r="L21" s="28">
        <v>7673.662178983206</v>
      </c>
      <c r="M21" s="28">
        <v>7435.4077454688995</v>
      </c>
      <c r="N21" s="28">
        <v>7367.450741702593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8207.744423840097</v>
      </c>
      <c r="D22" s="28">
        <v>9210.195838846998</v>
      </c>
      <c r="E22" s="28">
        <v>9251.185217817898</v>
      </c>
      <c r="F22" s="28">
        <v>9399.024207304104</v>
      </c>
      <c r="G22" s="28">
        <v>9045.173697061206</v>
      </c>
      <c r="H22" s="28">
        <v>9511.570017141506</v>
      </c>
      <c r="I22" s="28">
        <v>9369.014501164993</v>
      </c>
      <c r="J22" s="28">
        <v>9381.262493134198</v>
      </c>
      <c r="K22" s="28">
        <v>9464.3416348941</v>
      </c>
      <c r="L22" s="28">
        <v>9659.910938867699</v>
      </c>
      <c r="M22" s="28">
        <v>9448.504738967997</v>
      </c>
      <c r="N22" s="28">
        <v>9348.367546790101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1370.5895699304997</v>
      </c>
      <c r="D23" s="28">
        <v>1380.0419117921</v>
      </c>
      <c r="E23" s="28">
        <v>1398.9386135092</v>
      </c>
      <c r="F23" s="28">
        <v>1417.1404170305996</v>
      </c>
      <c r="G23" s="28">
        <v>1426.5121383195005</v>
      </c>
      <c r="H23" s="28">
        <v>1474.2889317913002</v>
      </c>
      <c r="I23" s="28">
        <v>1460.7637475922</v>
      </c>
      <c r="J23" s="28">
        <v>1470.1208274354997</v>
      </c>
      <c r="K23" s="28">
        <v>1501.8050069434998</v>
      </c>
      <c r="L23" s="28">
        <v>1602.9866963764998</v>
      </c>
      <c r="M23" s="28">
        <v>1532.5967191062996</v>
      </c>
      <c r="N23" s="28">
        <v>1535.5241728395</v>
      </c>
      <c r="O23" s="36" t="s">
        <v>65</v>
      </c>
      <c r="Q23" s="15"/>
    </row>
    <row r="24" spans="1:17" ht="13.5">
      <c r="A24" s="35"/>
      <c r="B24" s="36" t="s">
        <v>47</v>
      </c>
      <c r="C24" s="28">
        <v>16.030516209800002</v>
      </c>
      <c r="D24" s="28">
        <v>17.1212524867</v>
      </c>
      <c r="E24" s="28">
        <v>16.7968069344</v>
      </c>
      <c r="F24" s="28">
        <v>16.408134641</v>
      </c>
      <c r="G24" s="28">
        <v>16.860645884600004</v>
      </c>
      <c r="H24" s="28">
        <v>17.294289349</v>
      </c>
      <c r="I24" s="28">
        <v>17.2287946153</v>
      </c>
      <c r="J24" s="28">
        <v>17.126056513600002</v>
      </c>
      <c r="K24" s="28">
        <v>16.740568662</v>
      </c>
      <c r="L24" s="28">
        <v>16.268974910300003</v>
      </c>
      <c r="M24" s="28">
        <v>15.5988889278</v>
      </c>
      <c r="N24" s="28">
        <v>16.157724299500003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2614.9814480617</v>
      </c>
      <c r="D25" s="28">
        <v>2652.4663925737054</v>
      </c>
      <c r="E25" s="28">
        <v>2628.8243940394964</v>
      </c>
      <c r="F25" s="28">
        <v>2647.660765523204</v>
      </c>
      <c r="G25" s="28">
        <v>2621.631001537595</v>
      </c>
      <c r="H25" s="28">
        <v>2726.87040651239</v>
      </c>
      <c r="I25" s="28">
        <v>2682.3996551432947</v>
      </c>
      <c r="J25" s="28">
        <v>2682.4172397230977</v>
      </c>
      <c r="K25" s="28">
        <v>2763.4307272015994</v>
      </c>
      <c r="L25" s="28">
        <v>2868.4020578744958</v>
      </c>
      <c r="M25" s="28">
        <v>2704.6937747425045</v>
      </c>
      <c r="N25" s="28">
        <v>2728.638652109696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31639.640519191</v>
      </c>
      <c r="D26" s="13">
        <f t="shared" si="4"/>
        <v>33037.88301912738</v>
      </c>
      <c r="E26" s="13">
        <f t="shared" si="4"/>
        <v>33213.07303316566</v>
      </c>
      <c r="F26" s="13">
        <f t="shared" si="4"/>
        <v>33349.860291504374</v>
      </c>
      <c r="G26" s="13">
        <f t="shared" si="4"/>
        <v>33063.4720046342</v>
      </c>
      <c r="H26" s="13">
        <f t="shared" si="4"/>
        <v>33940.929334214175</v>
      </c>
      <c r="I26" s="13">
        <f t="shared" si="4"/>
        <v>33727.879328655115</v>
      </c>
      <c r="J26" s="13">
        <f t="shared" si="4"/>
        <v>33531.64405653658</v>
      </c>
      <c r="K26" s="13">
        <f t="shared" si="4"/>
        <v>33761.74706109207</v>
      </c>
      <c r="L26" s="13">
        <f t="shared" si="4"/>
        <v>34427.14753058478</v>
      </c>
      <c r="M26" s="13">
        <f t="shared" si="4"/>
        <v>33720.25741595831</v>
      </c>
      <c r="N26" s="13">
        <f t="shared" si="4"/>
        <v>33403.96081838757</v>
      </c>
      <c r="O26" s="34" t="s">
        <v>51</v>
      </c>
      <c r="Q26" s="15"/>
    </row>
    <row r="27" spans="1:17" ht="13.5">
      <c r="A27" s="35"/>
      <c r="B27" s="27" t="s">
        <v>52</v>
      </c>
      <c r="C27" s="28">
        <v>24179.4444231438</v>
      </c>
      <c r="D27" s="28">
        <v>25511.200503728985</v>
      </c>
      <c r="E27" s="28">
        <v>25679.782306592653</v>
      </c>
      <c r="F27" s="28">
        <v>25868.402265363573</v>
      </c>
      <c r="G27" s="28">
        <v>25642.90145527519</v>
      </c>
      <c r="H27" s="28">
        <v>26314.364704182575</v>
      </c>
      <c r="I27" s="28">
        <v>26045.963213726915</v>
      </c>
      <c r="J27" s="28">
        <v>26069.764107728177</v>
      </c>
      <c r="K27" s="28">
        <v>26254.563279703372</v>
      </c>
      <c r="L27" s="28">
        <v>26821.777230697382</v>
      </c>
      <c r="M27" s="28">
        <v>26234.04352844921</v>
      </c>
      <c r="N27" s="28">
        <v>26034.92305186647</v>
      </c>
      <c r="O27" s="27" t="s">
        <v>53</v>
      </c>
      <c r="Q27" s="15"/>
    </row>
    <row r="28" spans="1:17" ht="13.5">
      <c r="A28" s="35"/>
      <c r="B28" s="27" t="s">
        <v>54</v>
      </c>
      <c r="C28" s="28">
        <v>7460.196096047201</v>
      </c>
      <c r="D28" s="28">
        <v>7526.682515398398</v>
      </c>
      <c r="E28" s="28">
        <v>7533.290726573004</v>
      </c>
      <c r="F28" s="28">
        <v>7481.458026140805</v>
      </c>
      <c r="G28" s="28">
        <v>7420.570549359003</v>
      </c>
      <c r="H28" s="28">
        <v>7626.564630031601</v>
      </c>
      <c r="I28" s="28">
        <v>7681.9161149282</v>
      </c>
      <c r="J28" s="28">
        <v>7461.879948808398</v>
      </c>
      <c r="K28" s="28">
        <v>7507.183781388699</v>
      </c>
      <c r="L28" s="28">
        <v>7605.370299887395</v>
      </c>
      <c r="M28" s="28">
        <v>7486.213887509098</v>
      </c>
      <c r="N28" s="28">
        <v>7369.037766521094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1994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99.99999999999999</v>
      </c>
      <c r="E33" s="37">
        <f t="shared" si="5"/>
        <v>100.00000000000001</v>
      </c>
      <c r="F33" s="37">
        <f t="shared" si="5"/>
        <v>100.00000000000001</v>
      </c>
      <c r="G33" s="37">
        <f t="shared" si="5"/>
        <v>100</v>
      </c>
      <c r="H33" s="37">
        <f t="shared" si="5"/>
        <v>99.99999999999999</v>
      </c>
      <c r="I33" s="37">
        <f t="shared" si="5"/>
        <v>99.99999999999999</v>
      </c>
      <c r="J33" s="37">
        <f t="shared" si="5"/>
        <v>99.99999999999999</v>
      </c>
      <c r="K33" s="37">
        <f t="shared" si="5"/>
        <v>100.00000000000001</v>
      </c>
      <c r="L33" s="37">
        <f t="shared" si="5"/>
        <v>100</v>
      </c>
      <c r="M33" s="37">
        <f t="shared" si="5"/>
        <v>100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4.876642578478166</v>
      </c>
      <c r="D35" s="39">
        <f t="shared" si="7"/>
        <v>4.73903898432519</v>
      </c>
      <c r="E35" s="39">
        <f t="shared" si="7"/>
        <v>4.773106924671702</v>
      </c>
      <c r="F35" s="39">
        <f t="shared" si="7"/>
        <v>4.8097738239671735</v>
      </c>
      <c r="G35" s="39">
        <f t="shared" si="7"/>
        <v>4.778332480187995</v>
      </c>
      <c r="H35" s="39">
        <f t="shared" si="7"/>
        <v>4.5777281166001185</v>
      </c>
      <c r="I35" s="39">
        <f t="shared" si="7"/>
        <v>4.290982109865752</v>
      </c>
      <c r="J35" s="39">
        <f t="shared" si="7"/>
        <v>3.805377404417661</v>
      </c>
      <c r="K35" s="39">
        <f t="shared" si="7"/>
        <v>3.849773926858982</v>
      </c>
      <c r="L35" s="39">
        <f t="shared" si="7"/>
        <v>3.846598651459656</v>
      </c>
      <c r="M35" s="39">
        <f t="shared" si="7"/>
        <v>3.827650191140507</v>
      </c>
      <c r="N35" s="39">
        <f t="shared" si="7"/>
        <v>3.7263517297946116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95.12335742152183</v>
      </c>
      <c r="D36" s="39">
        <f t="shared" si="8"/>
        <v>95.2609610156748</v>
      </c>
      <c r="E36" s="39">
        <f t="shared" si="8"/>
        <v>95.2268930753283</v>
      </c>
      <c r="F36" s="39">
        <f t="shared" si="8"/>
        <v>95.19022617603284</v>
      </c>
      <c r="G36" s="39">
        <f t="shared" si="8"/>
        <v>95.221667519812</v>
      </c>
      <c r="H36" s="39">
        <f t="shared" si="8"/>
        <v>95.42227188339987</v>
      </c>
      <c r="I36" s="39">
        <f t="shared" si="8"/>
        <v>95.70901789013423</v>
      </c>
      <c r="J36" s="39">
        <f t="shared" si="8"/>
        <v>96.19462259558233</v>
      </c>
      <c r="K36" s="39">
        <f t="shared" si="8"/>
        <v>96.15022607314103</v>
      </c>
      <c r="L36" s="39">
        <f t="shared" si="8"/>
        <v>96.15340134854034</v>
      </c>
      <c r="M36" s="39">
        <f t="shared" si="8"/>
        <v>96.1723498088595</v>
      </c>
      <c r="N36" s="39">
        <f t="shared" si="8"/>
        <v>96.27364827020538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100.00000000000003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100</v>
      </c>
      <c r="I37" s="37">
        <f t="shared" si="9"/>
        <v>99.99999999999999</v>
      </c>
      <c r="J37" s="37">
        <f t="shared" si="9"/>
        <v>99.99999999999999</v>
      </c>
      <c r="K37" s="37">
        <f t="shared" si="9"/>
        <v>99.99999999999999</v>
      </c>
      <c r="L37" s="37">
        <f t="shared" si="9"/>
        <v>100.00000000000003</v>
      </c>
      <c r="M37" s="37">
        <f t="shared" si="9"/>
        <v>100</v>
      </c>
      <c r="N37" s="37">
        <f t="shared" si="9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71.16804606209492</v>
      </c>
      <c r="D38" s="40">
        <f aca="true" t="shared" si="10" ref="D38:N38">+D39+D41+D42</f>
        <v>69.75922370785796</v>
      </c>
      <c r="E38" s="40">
        <f t="shared" si="10"/>
        <v>69.49198916293923</v>
      </c>
      <c r="F38" s="40">
        <f t="shared" si="10"/>
        <v>69.3504258440496</v>
      </c>
      <c r="G38" s="40">
        <f t="shared" si="10"/>
        <v>69.40801539051945</v>
      </c>
      <c r="H38" s="40">
        <f t="shared" si="10"/>
        <v>69.27018401057938</v>
      </c>
      <c r="I38" s="40">
        <f t="shared" si="10"/>
        <v>69.3586679545574</v>
      </c>
      <c r="J38" s="40">
        <f t="shared" si="10"/>
        <v>69.63099474978173</v>
      </c>
      <c r="K38" s="40">
        <f t="shared" si="10"/>
        <v>69.82819356056156</v>
      </c>
      <c r="L38" s="40">
        <f t="shared" si="10"/>
        <v>69.77301592918573</v>
      </c>
      <c r="M38" s="40">
        <f t="shared" si="10"/>
        <v>69.92061552877013</v>
      </c>
      <c r="N38" s="40">
        <f t="shared" si="10"/>
        <v>69.95761678610151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25.273343159568746</v>
      </c>
      <c r="D39" s="39">
        <f t="shared" si="11"/>
        <v>24.299747721382715</v>
      </c>
      <c r="E39" s="39">
        <f t="shared" si="11"/>
        <v>24.205702877147534</v>
      </c>
      <c r="F39" s="39">
        <f t="shared" si="11"/>
        <v>24.193058376218893</v>
      </c>
      <c r="G39" s="39">
        <f t="shared" si="11"/>
        <v>24.011993160242028</v>
      </c>
      <c r="H39" s="39">
        <f t="shared" si="11"/>
        <v>24.209836760550036</v>
      </c>
      <c r="I39" s="39">
        <f t="shared" si="11"/>
        <v>24.124262121719187</v>
      </c>
      <c r="J39" s="39">
        <f t="shared" si="11"/>
        <v>24.016756943900038</v>
      </c>
      <c r="K39" s="39">
        <f t="shared" si="11"/>
        <v>24.17122959771095</v>
      </c>
      <c r="L39" s="39">
        <f t="shared" si="11"/>
        <v>24.088316382353874</v>
      </c>
      <c r="M39" s="39">
        <f t="shared" si="11"/>
        <v>23.57459216114821</v>
      </c>
      <c r="N39" s="39">
        <f t="shared" si="11"/>
        <v>23.722113984524757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28.737060499237245</v>
      </c>
      <c r="D41" s="39">
        <f t="shared" si="13"/>
        <v>27.841727660344944</v>
      </c>
      <c r="E41" s="39">
        <f t="shared" si="13"/>
        <v>27.887692869502168</v>
      </c>
      <c r="F41" s="39">
        <f t="shared" si="13"/>
        <v>28.00664435788964</v>
      </c>
      <c r="G41" s="39">
        <f t="shared" si="13"/>
        <v>28.319905193323</v>
      </c>
      <c r="H41" s="39">
        <f t="shared" si="13"/>
        <v>28.423157643495458</v>
      </c>
      <c r="I41" s="39">
        <f t="shared" si="13"/>
        <v>28.26472586055629</v>
      </c>
      <c r="J41" s="39">
        <f t="shared" si="13"/>
        <v>28.505707320402013</v>
      </c>
      <c r="K41" s="39">
        <f t="shared" si="13"/>
        <v>28.64598162009348</v>
      </c>
      <c r="L41" s="39">
        <f t="shared" si="13"/>
        <v>28.884252009340916</v>
      </c>
      <c r="M41" s="39">
        <f t="shared" si="13"/>
        <v>29.257623786404064</v>
      </c>
      <c r="N41" s="39">
        <f t="shared" si="13"/>
        <v>29.27095229574385</v>
      </c>
      <c r="O41" s="29" t="s">
        <v>39</v>
      </c>
    </row>
    <row r="42" spans="2:15" ht="13.5">
      <c r="B42" s="27" t="s">
        <v>48</v>
      </c>
      <c r="C42" s="39">
        <f t="shared" si="13"/>
        <v>17.15764240328893</v>
      </c>
      <c r="D42" s="39">
        <f t="shared" si="13"/>
        <v>17.6177483261303</v>
      </c>
      <c r="E42" s="39">
        <f t="shared" si="13"/>
        <v>17.398593416289522</v>
      </c>
      <c r="F42" s="39">
        <f t="shared" si="13"/>
        <v>17.15072310994106</v>
      </c>
      <c r="G42" s="39">
        <f t="shared" si="13"/>
        <v>17.07611703695443</v>
      </c>
      <c r="H42" s="39">
        <f t="shared" si="13"/>
        <v>16.6371896065339</v>
      </c>
      <c r="I42" s="39">
        <f t="shared" si="13"/>
        <v>16.96967997228193</v>
      </c>
      <c r="J42" s="39">
        <f t="shared" si="13"/>
        <v>17.108530485479687</v>
      </c>
      <c r="K42" s="39">
        <f t="shared" si="13"/>
        <v>17.010982342757128</v>
      </c>
      <c r="L42" s="39">
        <f t="shared" si="13"/>
        <v>16.800447537490932</v>
      </c>
      <c r="M42" s="39">
        <f t="shared" si="13"/>
        <v>17.088399581217857</v>
      </c>
      <c r="N42" s="39">
        <f t="shared" si="13"/>
        <v>16.964550505832896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28.83195393790509</v>
      </c>
      <c r="D43" s="40">
        <f t="shared" si="14"/>
        <v>30.24077629214204</v>
      </c>
      <c r="E43" s="40">
        <f t="shared" si="14"/>
        <v>30.508010837060777</v>
      </c>
      <c r="F43" s="40">
        <f t="shared" si="14"/>
        <v>30.649574155950397</v>
      </c>
      <c r="G43" s="40">
        <f t="shared" si="14"/>
        <v>30.591984609480544</v>
      </c>
      <c r="H43" s="40">
        <f t="shared" si="14"/>
        <v>30.729815989420604</v>
      </c>
      <c r="I43" s="40">
        <f t="shared" si="14"/>
        <v>30.64133204544258</v>
      </c>
      <c r="J43" s="40">
        <f t="shared" si="14"/>
        <v>30.36900525021825</v>
      </c>
      <c r="K43" s="40">
        <f t="shared" si="14"/>
        <v>30.171806439438427</v>
      </c>
      <c r="L43" s="40">
        <f t="shared" si="14"/>
        <v>30.22698407081429</v>
      </c>
      <c r="M43" s="40">
        <f t="shared" si="14"/>
        <v>30.07938447122987</v>
      </c>
      <c r="N43" s="40">
        <f t="shared" si="14"/>
        <v>30.042383213898493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N44">SUM(D45:D50)</f>
        <v>100.00000000000001</v>
      </c>
      <c r="E44" s="37">
        <f t="shared" si="15"/>
        <v>99.99999999999999</v>
      </c>
      <c r="F44" s="37">
        <f t="shared" si="15"/>
        <v>100.00000000000001</v>
      </c>
      <c r="G44" s="37">
        <f t="shared" si="15"/>
        <v>100.00000000000001</v>
      </c>
      <c r="H44" s="37">
        <f t="shared" si="15"/>
        <v>100</v>
      </c>
      <c r="I44" s="37">
        <f t="shared" si="15"/>
        <v>99.99999999999999</v>
      </c>
      <c r="J44" s="37">
        <f t="shared" si="15"/>
        <v>100.00000000000001</v>
      </c>
      <c r="K44" s="37">
        <f t="shared" si="15"/>
        <v>99.99999999999999</v>
      </c>
      <c r="L44" s="37">
        <f t="shared" si="15"/>
        <v>100</v>
      </c>
      <c r="M44" s="37">
        <f t="shared" si="15"/>
        <v>100</v>
      </c>
      <c r="N44" s="37">
        <f t="shared" si="15"/>
        <v>100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40.11736463707856</v>
      </c>
      <c r="D45" s="39">
        <f t="shared" si="16"/>
        <v>39.35297555641169</v>
      </c>
      <c r="E45" s="39">
        <f t="shared" si="16"/>
        <v>39.17078552043418</v>
      </c>
      <c r="F45" s="39">
        <f t="shared" si="16"/>
        <v>38.70682318232881</v>
      </c>
      <c r="G45" s="39">
        <f t="shared" si="16"/>
        <v>39.10231205243214</v>
      </c>
      <c r="H45" s="39">
        <f t="shared" si="16"/>
        <v>38.08086230364836</v>
      </c>
      <c r="I45" s="39">
        <f t="shared" si="16"/>
        <v>38.55261147592496</v>
      </c>
      <c r="J45" s="39">
        <f t="shared" si="16"/>
        <v>37.90132104740014</v>
      </c>
      <c r="K45" s="39">
        <f t="shared" si="16"/>
        <v>37.36330317145401</v>
      </c>
      <c r="L45" s="39">
        <f t="shared" si="16"/>
        <v>36.61621013583424</v>
      </c>
      <c r="M45" s="39">
        <f t="shared" si="16"/>
        <v>37.31719895705663</v>
      </c>
      <c r="N45" s="39">
        <f t="shared" si="16"/>
        <v>37.144762706751166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21.293872160518667</v>
      </c>
      <c r="D46" s="39">
        <f t="shared" si="17"/>
        <v>20.51180939962596</v>
      </c>
      <c r="E46" s="39">
        <f t="shared" si="17"/>
        <v>20.797552793144284</v>
      </c>
      <c r="F46" s="39">
        <f t="shared" si="17"/>
        <v>20.8725171607164</v>
      </c>
      <c r="G46" s="39">
        <f t="shared" si="17"/>
        <v>21.246142940542082</v>
      </c>
      <c r="H46" s="39">
        <f t="shared" si="17"/>
        <v>21.466433795419775</v>
      </c>
      <c r="I46" s="39">
        <f t="shared" si="17"/>
        <v>21.33396613341424</v>
      </c>
      <c r="J46" s="39">
        <f t="shared" si="17"/>
        <v>21.686325195180082</v>
      </c>
      <c r="K46" s="39">
        <f t="shared" si="17"/>
        <v>21.921037437972554</v>
      </c>
      <c r="L46" s="39">
        <f t="shared" si="17"/>
        <v>22.289567185797157</v>
      </c>
      <c r="M46" s="39">
        <f t="shared" si="17"/>
        <v>22.05026982371152</v>
      </c>
      <c r="N46" s="39">
        <f t="shared" si="17"/>
        <v>22.055620235451524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25.941332736892804</v>
      </c>
      <c r="D47" s="39">
        <f t="shared" si="18"/>
        <v>27.87768161027364</v>
      </c>
      <c r="E47" s="39">
        <f t="shared" si="18"/>
        <v>27.85404773770831</v>
      </c>
      <c r="F47" s="39">
        <f t="shared" si="18"/>
        <v>28.183099194866575</v>
      </c>
      <c r="G47" s="39">
        <f t="shared" si="18"/>
        <v>27.356998973953566</v>
      </c>
      <c r="H47" s="39">
        <f t="shared" si="18"/>
        <v>28.023893875979862</v>
      </c>
      <c r="I47" s="39">
        <f t="shared" si="18"/>
        <v>27.778249589517202</v>
      </c>
      <c r="J47" s="39">
        <f t="shared" si="18"/>
        <v>27.977341275950447</v>
      </c>
      <c r="K47" s="39">
        <f t="shared" si="18"/>
        <v>28.032736628730465</v>
      </c>
      <c r="L47" s="39">
        <f t="shared" si="18"/>
        <v>28.058993067276084</v>
      </c>
      <c r="M47" s="39">
        <f t="shared" si="18"/>
        <v>28.020262782740318</v>
      </c>
      <c r="N47" s="39">
        <f t="shared" si="18"/>
        <v>27.985805628307958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4.3318746592559085</v>
      </c>
      <c r="D48" s="39">
        <f t="shared" si="19"/>
        <v>4.17714994327306</v>
      </c>
      <c r="E48" s="39">
        <f t="shared" si="19"/>
        <v>4.212011975261238</v>
      </c>
      <c r="F48" s="39">
        <f t="shared" si="19"/>
        <v>4.249314403849555</v>
      </c>
      <c r="G48" s="39">
        <f t="shared" si="19"/>
        <v>4.314465637848194</v>
      </c>
      <c r="H48" s="39">
        <f t="shared" si="19"/>
        <v>4.343690525601316</v>
      </c>
      <c r="I48" s="39">
        <f t="shared" si="19"/>
        <v>4.3310275554476965</v>
      </c>
      <c r="J48" s="39">
        <f t="shared" si="19"/>
        <v>4.38427899615294</v>
      </c>
      <c r="K48" s="39">
        <f t="shared" si="19"/>
        <v>4.4482443524796675</v>
      </c>
      <c r="L48" s="39">
        <f t="shared" si="19"/>
        <v>4.656170526333671</v>
      </c>
      <c r="M48" s="39">
        <f t="shared" si="19"/>
        <v>4.545032679320501</v>
      </c>
      <c r="N48" s="39">
        <f t="shared" si="19"/>
        <v>4.596832636668203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0.05066592396989056</v>
      </c>
      <c r="D49" s="39">
        <f t="shared" si="20"/>
        <v>0.05182309192386082</v>
      </c>
      <c r="E49" s="39">
        <f t="shared" si="20"/>
        <v>0.050572878088176766</v>
      </c>
      <c r="F49" s="39">
        <f t="shared" si="20"/>
        <v>0.04920001012771809</v>
      </c>
      <c r="G49" s="39">
        <f t="shared" si="20"/>
        <v>0.05099478325275941</v>
      </c>
      <c r="H49" s="39">
        <f t="shared" si="20"/>
        <v>0.0509540831327988</v>
      </c>
      <c r="I49" s="39">
        <f t="shared" si="20"/>
        <v>0.0510817607220934</v>
      </c>
      <c r="J49" s="39">
        <f t="shared" si="20"/>
        <v>0.051074312028137725</v>
      </c>
      <c r="K49" s="39">
        <f t="shared" si="20"/>
        <v>0.04958442651592594</v>
      </c>
      <c r="L49" s="39">
        <f t="shared" si="20"/>
        <v>0.04725623839688367</v>
      </c>
      <c r="M49" s="39">
        <f t="shared" si="20"/>
        <v>0.04625969705799973</v>
      </c>
      <c r="N49" s="39">
        <f t="shared" si="20"/>
        <v>0.04837068390586124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8.26488988228417</v>
      </c>
      <c r="D50" s="39">
        <f t="shared" si="21"/>
        <v>8.028560398491786</v>
      </c>
      <c r="E50" s="39">
        <f t="shared" si="21"/>
        <v>7.91502909536381</v>
      </c>
      <c r="F50" s="39">
        <f t="shared" si="21"/>
        <v>7.939046048110952</v>
      </c>
      <c r="G50" s="39">
        <f t="shared" si="21"/>
        <v>7.929085611971254</v>
      </c>
      <c r="H50" s="39">
        <f t="shared" si="21"/>
        <v>8.03416541621789</v>
      </c>
      <c r="I50" s="39">
        <f t="shared" si="21"/>
        <v>7.953063484973797</v>
      </c>
      <c r="J50" s="39">
        <f t="shared" si="21"/>
        <v>7.9996591732882605</v>
      </c>
      <c r="K50" s="39">
        <f t="shared" si="21"/>
        <v>8.185093982847372</v>
      </c>
      <c r="L50" s="39">
        <f t="shared" si="21"/>
        <v>8.33180284636196</v>
      </c>
      <c r="M50" s="39">
        <f t="shared" si="21"/>
        <v>8.020976060113032</v>
      </c>
      <c r="N50" s="39">
        <f t="shared" si="21"/>
        <v>8.168608108915292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100</v>
      </c>
      <c r="F51" s="37">
        <f t="shared" si="22"/>
        <v>100</v>
      </c>
      <c r="G51" s="37">
        <f t="shared" si="22"/>
        <v>99.99999999999999</v>
      </c>
      <c r="H51" s="37">
        <f t="shared" si="22"/>
        <v>100.00000000000001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99.99999999999999</v>
      </c>
      <c r="M51" s="37">
        <f t="shared" si="22"/>
        <v>99.99999999999999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76.42136265258063</v>
      </c>
      <c r="D52" s="39">
        <f t="shared" si="23"/>
        <v>77.21802419652373</v>
      </c>
      <c r="E52" s="39">
        <f t="shared" si="23"/>
        <v>77.31829656638376</v>
      </c>
      <c r="F52" s="39">
        <f t="shared" si="23"/>
        <v>77.5667485238412</v>
      </c>
      <c r="G52" s="39">
        <f t="shared" si="23"/>
        <v>77.55659009943379</v>
      </c>
      <c r="H52" s="39">
        <f t="shared" si="23"/>
        <v>77.52988860460096</v>
      </c>
      <c r="I52" s="39">
        <f t="shared" si="23"/>
        <v>77.22383894915781</v>
      </c>
      <c r="J52" s="39">
        <f t="shared" si="23"/>
        <v>77.74675188539167</v>
      </c>
      <c r="K52" s="39">
        <f t="shared" si="23"/>
        <v>77.76423190481107</v>
      </c>
      <c r="L52" s="39">
        <f t="shared" si="23"/>
        <v>77.90879917329528</v>
      </c>
      <c r="M52" s="39">
        <f t="shared" si="23"/>
        <v>77.79906067986833</v>
      </c>
      <c r="N52" s="39">
        <f t="shared" si="23"/>
        <v>77.93962875664513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23.578637347419367</v>
      </c>
      <c r="D53" s="39">
        <f t="shared" si="24"/>
        <v>22.78197580347628</v>
      </c>
      <c r="E53" s="39">
        <f t="shared" si="24"/>
        <v>22.68170343361624</v>
      </c>
      <c r="F53" s="39">
        <f t="shared" si="24"/>
        <v>22.433251476158805</v>
      </c>
      <c r="G53" s="39">
        <f t="shared" si="24"/>
        <v>22.443409900566195</v>
      </c>
      <c r="H53" s="39">
        <f t="shared" si="24"/>
        <v>22.47011139539906</v>
      </c>
      <c r="I53" s="39">
        <f t="shared" si="24"/>
        <v>22.776161050842187</v>
      </c>
      <c r="J53" s="39">
        <f t="shared" si="24"/>
        <v>22.25324811460832</v>
      </c>
      <c r="K53" s="39">
        <f t="shared" si="24"/>
        <v>22.235768095188934</v>
      </c>
      <c r="L53" s="39">
        <f t="shared" si="24"/>
        <v>22.09120082670471</v>
      </c>
      <c r="M53" s="39">
        <f t="shared" si="24"/>
        <v>22.200939320131653</v>
      </c>
      <c r="N53" s="39">
        <f t="shared" si="24"/>
        <v>22.060371243354858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33705.08221428878</v>
      </c>
      <c r="D8" s="13">
        <f t="shared" si="0"/>
        <v>34236.73734512921</v>
      </c>
      <c r="E8" s="13">
        <f t="shared" si="0"/>
        <v>35510.352615445576</v>
      </c>
      <c r="F8" s="13">
        <f t="shared" si="0"/>
        <v>36736.506860659225</v>
      </c>
      <c r="G8" s="13">
        <f t="shared" si="0"/>
        <v>36144.82259195761</v>
      </c>
      <c r="H8" s="13">
        <f t="shared" si="0"/>
        <v>35515.16304315671</v>
      </c>
      <c r="I8" s="13">
        <f t="shared" si="0"/>
        <v>35791.41791212369</v>
      </c>
      <c r="J8" s="13">
        <f t="shared" si="0"/>
        <v>34042.494031910566</v>
      </c>
      <c r="K8" s="13">
        <f t="shared" si="0"/>
        <v>34043.36194470819</v>
      </c>
      <c r="L8" s="13">
        <f t="shared" si="0"/>
        <v>34429.9614339986</v>
      </c>
      <c r="M8" s="13">
        <f t="shared" si="0"/>
        <v>33665.95309498682</v>
      </c>
      <c r="N8" s="13">
        <f t="shared" si="0"/>
        <v>33892.9675278439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1257.1065448198003</v>
      </c>
      <c r="D10" s="17">
        <v>1273.8820606970994</v>
      </c>
      <c r="E10" s="17">
        <v>1125.7814077111993</v>
      </c>
      <c r="F10" s="17">
        <v>1657.1630027886997</v>
      </c>
      <c r="G10" s="17">
        <v>1455.8746960603003</v>
      </c>
      <c r="H10" s="17">
        <v>1401.1049316510002</v>
      </c>
      <c r="I10" s="17">
        <v>2174.5733873863996</v>
      </c>
      <c r="J10" s="17">
        <v>2261.0618986776</v>
      </c>
      <c r="K10" s="17">
        <v>2258.2472325784</v>
      </c>
      <c r="L10" s="17">
        <v>2553.5843947693998</v>
      </c>
      <c r="M10" s="17">
        <v>2541.3504165676004</v>
      </c>
      <c r="N10" s="17">
        <v>3002.337644464799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32447.97566946898</v>
      </c>
      <c r="D11" s="17">
        <v>32962.85528443211</v>
      </c>
      <c r="E11" s="17">
        <v>34384.57120773438</v>
      </c>
      <c r="F11" s="17">
        <v>35079.343857870525</v>
      </c>
      <c r="G11" s="17">
        <v>34688.947895897305</v>
      </c>
      <c r="H11" s="17">
        <v>34114.05811150571</v>
      </c>
      <c r="I11" s="17">
        <v>33616.84452473729</v>
      </c>
      <c r="J11" s="17">
        <v>31781.432133232967</v>
      </c>
      <c r="K11" s="17">
        <v>31785.114712129784</v>
      </c>
      <c r="L11" s="17">
        <v>31876.377039229203</v>
      </c>
      <c r="M11" s="17">
        <v>31124.602678419218</v>
      </c>
      <c r="N11" s="17">
        <v>30890.629883379104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33705.08221428879</v>
      </c>
      <c r="D12" s="13">
        <f t="shared" si="1"/>
        <v>34236.73734512919</v>
      </c>
      <c r="E12" s="13">
        <f t="shared" si="1"/>
        <v>35510.3526154456</v>
      </c>
      <c r="F12" s="13">
        <f t="shared" si="1"/>
        <v>36736.5068606592</v>
      </c>
      <c r="G12" s="13">
        <f t="shared" si="1"/>
        <v>36144.822591957585</v>
      </c>
      <c r="H12" s="13">
        <f t="shared" si="1"/>
        <v>35515.16304315669</v>
      </c>
      <c r="I12" s="13">
        <f t="shared" si="1"/>
        <v>35791.4179121237</v>
      </c>
      <c r="J12" s="13">
        <f t="shared" si="1"/>
        <v>34042.49403191059</v>
      </c>
      <c r="K12" s="13">
        <f t="shared" si="1"/>
        <v>34043.361944708195</v>
      </c>
      <c r="L12" s="13">
        <f t="shared" si="1"/>
        <v>34429.961433998586</v>
      </c>
      <c r="M12" s="13">
        <f t="shared" si="1"/>
        <v>33665.95309498679</v>
      </c>
      <c r="N12" s="13">
        <f t="shared" si="1"/>
        <v>33892.967527843895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23542.51164120359</v>
      </c>
      <c r="D13" s="25">
        <f aca="true" t="shared" si="2" ref="D13:N13">+D14+D16+D17</f>
        <v>23831.34626263209</v>
      </c>
      <c r="E13" s="25">
        <f t="shared" si="2"/>
        <v>24749.1313441431</v>
      </c>
      <c r="F13" s="25">
        <f t="shared" si="2"/>
        <v>25376.756363240605</v>
      </c>
      <c r="G13" s="25">
        <f t="shared" si="2"/>
        <v>25304.204095558587</v>
      </c>
      <c r="H13" s="25">
        <f t="shared" si="2"/>
        <v>24827.870385663584</v>
      </c>
      <c r="I13" s="25">
        <f t="shared" si="2"/>
        <v>24490.2803684616</v>
      </c>
      <c r="J13" s="25">
        <f t="shared" si="2"/>
        <v>23289.05253399039</v>
      </c>
      <c r="K13" s="25">
        <f t="shared" si="2"/>
        <v>23260.2676749069</v>
      </c>
      <c r="L13" s="25">
        <f t="shared" si="2"/>
        <v>23209.796643143185</v>
      </c>
      <c r="M13" s="25">
        <f t="shared" si="2"/>
        <v>22712.775317065294</v>
      </c>
      <c r="N13" s="25">
        <f t="shared" si="2"/>
        <v>22528.753403306993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8029.5468110439</v>
      </c>
      <c r="D14" s="28">
        <v>8059.179667420099</v>
      </c>
      <c r="E14" s="28">
        <v>8444.488075998004</v>
      </c>
      <c r="F14" s="28">
        <v>8569.691820263608</v>
      </c>
      <c r="G14" s="28">
        <v>8505.808538660796</v>
      </c>
      <c r="H14" s="28">
        <v>8431.668289116193</v>
      </c>
      <c r="I14" s="28">
        <v>8350.657282499908</v>
      </c>
      <c r="J14" s="28">
        <v>7846.893738457002</v>
      </c>
      <c r="K14" s="28">
        <v>7838.092789703099</v>
      </c>
      <c r="L14" s="28">
        <v>7848.6627700078</v>
      </c>
      <c r="M14" s="28">
        <v>7746.465680726899</v>
      </c>
      <c r="N14" s="28">
        <v>7775.786949142002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9811.072911105592</v>
      </c>
      <c r="D16" s="28">
        <v>10013.224877615794</v>
      </c>
      <c r="E16" s="28">
        <v>10464.385077895198</v>
      </c>
      <c r="F16" s="28">
        <v>10689.421227759902</v>
      </c>
      <c r="G16" s="28">
        <v>10710.775150510992</v>
      </c>
      <c r="H16" s="28">
        <v>10463.146061167392</v>
      </c>
      <c r="I16" s="28">
        <v>10339.886192843998</v>
      </c>
      <c r="J16" s="28">
        <v>9789.197477965392</v>
      </c>
      <c r="K16" s="28">
        <v>9824.860769222301</v>
      </c>
      <c r="L16" s="28">
        <v>9795.841285190485</v>
      </c>
      <c r="M16" s="28">
        <v>9745.345510997797</v>
      </c>
      <c r="N16" s="28">
        <v>9599.103955658995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5701.891919054098</v>
      </c>
      <c r="D17" s="28">
        <v>5758.941717596199</v>
      </c>
      <c r="E17" s="28">
        <v>5840.258190249898</v>
      </c>
      <c r="F17" s="28">
        <v>6117.643315217097</v>
      </c>
      <c r="G17" s="28">
        <v>6087.620406386799</v>
      </c>
      <c r="H17" s="28">
        <v>5933.05603538</v>
      </c>
      <c r="I17" s="28">
        <v>5799.736893117699</v>
      </c>
      <c r="J17" s="28">
        <v>5652.961317567999</v>
      </c>
      <c r="K17" s="28">
        <v>5597.314115981498</v>
      </c>
      <c r="L17" s="28">
        <v>5565.2925879449</v>
      </c>
      <c r="M17" s="28">
        <v>5220.964125340599</v>
      </c>
      <c r="N17" s="28">
        <v>5153.862498505997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10162.5705730852</v>
      </c>
      <c r="D18" s="25">
        <v>10405.391082497099</v>
      </c>
      <c r="E18" s="25">
        <v>10761.221271302496</v>
      </c>
      <c r="F18" s="25">
        <v>11359.7504974186</v>
      </c>
      <c r="G18" s="25">
        <v>10840.618496399</v>
      </c>
      <c r="H18" s="25">
        <v>10687.2926574931</v>
      </c>
      <c r="I18" s="25">
        <v>11301.1375436621</v>
      </c>
      <c r="J18" s="25">
        <v>10753.441497920196</v>
      </c>
      <c r="K18" s="25">
        <v>10783.094269801295</v>
      </c>
      <c r="L18" s="25">
        <v>11220.1647908554</v>
      </c>
      <c r="M18" s="25">
        <v>10953.177777921497</v>
      </c>
      <c r="N18" s="25">
        <v>11364.2141245369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33705.08221428879</v>
      </c>
      <c r="D19" s="13">
        <f t="shared" si="3"/>
        <v>34236.73734512919</v>
      </c>
      <c r="E19" s="13">
        <f t="shared" si="3"/>
        <v>35510.35261544559</v>
      </c>
      <c r="F19" s="13">
        <f t="shared" si="3"/>
        <v>36736.506860659196</v>
      </c>
      <c r="G19" s="13">
        <f t="shared" si="3"/>
        <v>36144.82259195759</v>
      </c>
      <c r="H19" s="13">
        <f t="shared" si="3"/>
        <v>35515.16304315669</v>
      </c>
      <c r="I19" s="13">
        <f t="shared" si="3"/>
        <v>35791.4179121237</v>
      </c>
      <c r="J19" s="13">
        <f t="shared" si="3"/>
        <v>34042.49403191061</v>
      </c>
      <c r="K19" s="13">
        <f t="shared" si="3"/>
        <v>34043.361944708195</v>
      </c>
      <c r="L19" s="13">
        <f t="shared" si="3"/>
        <v>34429.9614339986</v>
      </c>
      <c r="M19" s="13">
        <f t="shared" si="3"/>
        <v>33665.953094986806</v>
      </c>
      <c r="N19" s="13">
        <f t="shared" si="3"/>
        <v>33892.967527843895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12398.869893930498</v>
      </c>
      <c r="D20" s="28">
        <v>12383.902483776397</v>
      </c>
      <c r="E20" s="28">
        <v>12362.503981005799</v>
      </c>
      <c r="F20" s="28">
        <v>12899.447996096296</v>
      </c>
      <c r="G20" s="28">
        <v>12803.75462627859</v>
      </c>
      <c r="H20" s="28">
        <v>12666.791611334393</v>
      </c>
      <c r="I20" s="28">
        <v>12449.341110267002</v>
      </c>
      <c r="J20" s="28">
        <v>12022.254901410302</v>
      </c>
      <c r="K20" s="28">
        <v>11959.9497631056</v>
      </c>
      <c r="L20" s="28">
        <v>12512.6701650621</v>
      </c>
      <c r="M20" s="28">
        <v>12161.055454750302</v>
      </c>
      <c r="N20" s="28">
        <v>12188.671454048601</v>
      </c>
      <c r="O20" s="27" t="s">
        <v>44</v>
      </c>
      <c r="Q20" s="15"/>
    </row>
    <row r="21" spans="1:17" ht="13.5">
      <c r="A21" s="11"/>
      <c r="B21" s="27" t="s">
        <v>64</v>
      </c>
      <c r="C21" s="28">
        <v>7539.817349415394</v>
      </c>
      <c r="D21" s="28">
        <v>7827.747471432599</v>
      </c>
      <c r="E21" s="28">
        <v>8150.291222158599</v>
      </c>
      <c r="F21" s="28">
        <v>8237.0145591761</v>
      </c>
      <c r="G21" s="28">
        <v>7868.520584436201</v>
      </c>
      <c r="H21" s="28">
        <v>7701.128343425498</v>
      </c>
      <c r="I21" s="28">
        <v>7751.598690230596</v>
      </c>
      <c r="J21" s="28">
        <v>7656.576663129802</v>
      </c>
      <c r="K21" s="28">
        <v>7884.5321149663</v>
      </c>
      <c r="L21" s="28">
        <v>7948.916992871797</v>
      </c>
      <c r="M21" s="28">
        <v>7624.235835067298</v>
      </c>
      <c r="N21" s="28">
        <v>7497.499714642598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9395.109605034399</v>
      </c>
      <c r="D22" s="28">
        <v>9603.6010637194</v>
      </c>
      <c r="E22" s="28">
        <v>10348.526093746197</v>
      </c>
      <c r="F22" s="28">
        <v>10912.204149488198</v>
      </c>
      <c r="G22" s="28">
        <v>11022.9543672363</v>
      </c>
      <c r="H22" s="28">
        <v>10738.347006459402</v>
      </c>
      <c r="I22" s="28">
        <v>11103.559910656</v>
      </c>
      <c r="J22" s="28">
        <v>10087.9413414809</v>
      </c>
      <c r="K22" s="28">
        <v>9825.3457391818</v>
      </c>
      <c r="L22" s="28">
        <v>9507.065077151501</v>
      </c>
      <c r="M22" s="28">
        <v>9523.706966994605</v>
      </c>
      <c r="N22" s="28">
        <v>9841.2529681856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1562.9222250315001</v>
      </c>
      <c r="D23" s="28">
        <v>1595.5910046520007</v>
      </c>
      <c r="E23" s="28">
        <v>1678.5100094832994</v>
      </c>
      <c r="F23" s="28">
        <v>1702.3360337622005</v>
      </c>
      <c r="G23" s="28">
        <v>1501.9009050808008</v>
      </c>
      <c r="H23" s="28">
        <v>1495.7071070908</v>
      </c>
      <c r="I23" s="28">
        <v>1560.5867497588006</v>
      </c>
      <c r="J23" s="28">
        <v>1484.5479565944001</v>
      </c>
      <c r="K23" s="28">
        <v>1512.1146768562999</v>
      </c>
      <c r="L23" s="28">
        <v>1582.9370985415994</v>
      </c>
      <c r="M23" s="28">
        <v>1562.9869986742992</v>
      </c>
      <c r="N23" s="28">
        <v>1553.1062385877</v>
      </c>
      <c r="O23" s="36" t="s">
        <v>65</v>
      </c>
      <c r="Q23" s="15"/>
    </row>
    <row r="24" spans="1:17" ht="13.5">
      <c r="A24" s="35"/>
      <c r="B24" s="36" t="s">
        <v>47</v>
      </c>
      <c r="C24" s="28">
        <v>16.8274789327</v>
      </c>
      <c r="D24" s="28">
        <v>17.2312779174</v>
      </c>
      <c r="E24" s="28">
        <v>17.1940352267</v>
      </c>
      <c r="F24" s="28">
        <v>16.681919849</v>
      </c>
      <c r="G24" s="28">
        <v>16.0917120101</v>
      </c>
      <c r="H24" s="28">
        <v>16.4040838126</v>
      </c>
      <c r="I24" s="28">
        <v>16.420738631400003</v>
      </c>
      <c r="J24" s="28">
        <v>15.739684996300001</v>
      </c>
      <c r="K24" s="28">
        <v>15.2710021504</v>
      </c>
      <c r="L24" s="28">
        <v>14.4642967506</v>
      </c>
      <c r="M24" s="28">
        <v>13.803507990999998</v>
      </c>
      <c r="N24" s="28">
        <v>13.7850458761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2791.535661944303</v>
      </c>
      <c r="D25" s="28">
        <v>2808.664043631398</v>
      </c>
      <c r="E25" s="28">
        <v>2953.3272738249934</v>
      </c>
      <c r="F25" s="28">
        <v>2968.8222022874015</v>
      </c>
      <c r="G25" s="28">
        <v>2931.6003969156004</v>
      </c>
      <c r="H25" s="28">
        <v>2896.784891034002</v>
      </c>
      <c r="I25" s="28">
        <v>2909.9107125799064</v>
      </c>
      <c r="J25" s="28">
        <v>2775.4334842989037</v>
      </c>
      <c r="K25" s="28">
        <v>2846.148648447796</v>
      </c>
      <c r="L25" s="28">
        <v>2863.907803621003</v>
      </c>
      <c r="M25" s="28">
        <v>2780.1643315093015</v>
      </c>
      <c r="N25" s="28">
        <v>2798.652106503299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33705.082214288785</v>
      </c>
      <c r="D26" s="13">
        <f t="shared" si="4"/>
        <v>34236.7373451292</v>
      </c>
      <c r="E26" s="13">
        <f t="shared" si="4"/>
        <v>35510.35261544561</v>
      </c>
      <c r="F26" s="13">
        <f t="shared" si="4"/>
        <v>36736.50686065923</v>
      </c>
      <c r="G26" s="13">
        <f t="shared" si="4"/>
        <v>36144.822591957614</v>
      </c>
      <c r="H26" s="13">
        <f t="shared" si="4"/>
        <v>35515.1630431567</v>
      </c>
      <c r="I26" s="13">
        <f t="shared" si="4"/>
        <v>35791.41791212367</v>
      </c>
      <c r="J26" s="13">
        <f t="shared" si="4"/>
        <v>34042.49403191058</v>
      </c>
      <c r="K26" s="13">
        <f t="shared" si="4"/>
        <v>34043.36194470819</v>
      </c>
      <c r="L26" s="13">
        <f t="shared" si="4"/>
        <v>34429.96143399861</v>
      </c>
      <c r="M26" s="13">
        <f t="shared" si="4"/>
        <v>33665.95309498682</v>
      </c>
      <c r="N26" s="13">
        <f t="shared" si="4"/>
        <v>33892.96752784392</v>
      </c>
      <c r="O26" s="34" t="s">
        <v>51</v>
      </c>
      <c r="Q26" s="15"/>
    </row>
    <row r="27" spans="1:17" ht="13.5">
      <c r="A27" s="35"/>
      <c r="B27" s="27" t="s">
        <v>52</v>
      </c>
      <c r="C27" s="28">
        <v>26212.170484592087</v>
      </c>
      <c r="D27" s="28">
        <v>26637.3134279562</v>
      </c>
      <c r="E27" s="28">
        <v>27656.83798941671</v>
      </c>
      <c r="F27" s="28">
        <v>28304.829680978633</v>
      </c>
      <c r="G27" s="28">
        <v>27742.718935717916</v>
      </c>
      <c r="H27" s="28">
        <v>27291.1442972779</v>
      </c>
      <c r="I27" s="28">
        <v>27718.77206788077</v>
      </c>
      <c r="J27" s="28">
        <v>26350.40577205478</v>
      </c>
      <c r="K27" s="28">
        <v>26431.10588796859</v>
      </c>
      <c r="L27" s="28">
        <v>26829.148906767612</v>
      </c>
      <c r="M27" s="28">
        <v>26165.94649657242</v>
      </c>
      <c r="N27" s="28">
        <v>26423.072410582616</v>
      </c>
      <c r="O27" s="27" t="s">
        <v>53</v>
      </c>
      <c r="Q27" s="15"/>
    </row>
    <row r="28" spans="1:17" ht="13.5">
      <c r="A28" s="35"/>
      <c r="B28" s="27" t="s">
        <v>54</v>
      </c>
      <c r="C28" s="28">
        <v>7492.911729696699</v>
      </c>
      <c r="D28" s="28">
        <v>7599.423917173003</v>
      </c>
      <c r="E28" s="28">
        <v>7853.514626028901</v>
      </c>
      <c r="F28" s="28">
        <v>8431.6771796806</v>
      </c>
      <c r="G28" s="28">
        <v>8402.103656239698</v>
      </c>
      <c r="H28" s="28">
        <v>8224.0187458788</v>
      </c>
      <c r="I28" s="28">
        <v>8072.645844242899</v>
      </c>
      <c r="J28" s="28">
        <v>7692.088259855802</v>
      </c>
      <c r="K28" s="28">
        <v>7612.256056739598</v>
      </c>
      <c r="L28" s="28">
        <v>7600.812527230998</v>
      </c>
      <c r="M28" s="28">
        <v>7500.0065984144</v>
      </c>
      <c r="N28" s="28">
        <v>7469.895117261302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100</v>
      </c>
      <c r="K33" s="37">
        <f t="shared" si="5"/>
        <v>99.99999999999999</v>
      </c>
      <c r="L33" s="37">
        <f t="shared" si="5"/>
        <v>100.00000000000001</v>
      </c>
      <c r="M33" s="37">
        <f t="shared" si="5"/>
        <v>99.99999999999999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3.7297240126204714</v>
      </c>
      <c r="D35" s="39">
        <f t="shared" si="7"/>
        <v>3.7208044909639497</v>
      </c>
      <c r="E35" s="39">
        <f t="shared" si="7"/>
        <v>3.1702907033976615</v>
      </c>
      <c r="F35" s="39">
        <f t="shared" si="7"/>
        <v>4.5109433215147074</v>
      </c>
      <c r="G35" s="39">
        <f t="shared" si="7"/>
        <v>4.027892770413651</v>
      </c>
      <c r="H35" s="39">
        <f t="shared" si="7"/>
        <v>3.9450893973045527</v>
      </c>
      <c r="I35" s="39">
        <f t="shared" si="7"/>
        <v>6.075683820980456</v>
      </c>
      <c r="J35" s="39">
        <f t="shared" si="7"/>
        <v>6.641880869709893</v>
      </c>
      <c r="K35" s="39">
        <f t="shared" si="7"/>
        <v>6.633443654143652</v>
      </c>
      <c r="L35" s="39">
        <f t="shared" si="7"/>
        <v>7.416750668351921</v>
      </c>
      <c r="M35" s="39">
        <f t="shared" si="7"/>
        <v>7.5487255905017925</v>
      </c>
      <c r="N35" s="39">
        <f t="shared" si="7"/>
        <v>8.85829085930084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96.27027598737953</v>
      </c>
      <c r="D36" s="39">
        <f t="shared" si="8"/>
        <v>96.27919550903606</v>
      </c>
      <c r="E36" s="39">
        <f t="shared" si="8"/>
        <v>96.82970929660235</v>
      </c>
      <c r="F36" s="39">
        <f t="shared" si="8"/>
        <v>95.4890566784853</v>
      </c>
      <c r="G36" s="39">
        <f t="shared" si="8"/>
        <v>95.97210722958634</v>
      </c>
      <c r="H36" s="39">
        <f t="shared" si="8"/>
        <v>96.05491060269544</v>
      </c>
      <c r="I36" s="39">
        <f t="shared" si="8"/>
        <v>93.92431617901954</v>
      </c>
      <c r="J36" s="39">
        <f t="shared" si="8"/>
        <v>93.3581191302901</v>
      </c>
      <c r="K36" s="39">
        <f t="shared" si="8"/>
        <v>93.36655634585634</v>
      </c>
      <c r="L36" s="39">
        <f t="shared" si="8"/>
        <v>92.58324933164809</v>
      </c>
      <c r="M36" s="39">
        <f t="shared" si="8"/>
        <v>92.4512744094982</v>
      </c>
      <c r="N36" s="39">
        <f t="shared" si="8"/>
        <v>91.14170914069916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99.99999999999997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100</v>
      </c>
      <c r="M37" s="37">
        <f t="shared" si="9"/>
        <v>100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69.8485513001451</v>
      </c>
      <c r="D38" s="40">
        <f aca="true" t="shared" si="10" ref="D38:N38">+D39+D41+D42</f>
        <v>69.60752720797018</v>
      </c>
      <c r="E38" s="40">
        <f t="shared" si="10"/>
        <v>69.69553812140465</v>
      </c>
      <c r="F38" s="40">
        <f t="shared" si="10"/>
        <v>69.07776087556203</v>
      </c>
      <c r="G38" s="40">
        <f t="shared" si="10"/>
        <v>70.00782485840422</v>
      </c>
      <c r="H38" s="40">
        <f t="shared" si="10"/>
        <v>69.90780347958334</v>
      </c>
      <c r="I38" s="40">
        <f t="shared" si="10"/>
        <v>68.42500743779128</v>
      </c>
      <c r="J38" s="40">
        <f t="shared" si="10"/>
        <v>68.41171070533144</v>
      </c>
      <c r="K38" s="40">
        <f t="shared" si="10"/>
        <v>68.32541307960493</v>
      </c>
      <c r="L38" s="40">
        <f t="shared" si="10"/>
        <v>67.41162544615628</v>
      </c>
      <c r="M38" s="40">
        <f t="shared" si="10"/>
        <v>67.46511899717302</v>
      </c>
      <c r="N38" s="40">
        <f t="shared" si="10"/>
        <v>66.47028881374604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23.822955719241317</v>
      </c>
      <c r="D39" s="39">
        <f t="shared" si="11"/>
        <v>23.539566828983094</v>
      </c>
      <c r="E39" s="39">
        <f t="shared" si="11"/>
        <v>23.780355457030822</v>
      </c>
      <c r="F39" s="39">
        <f t="shared" si="11"/>
        <v>23.327454220860652</v>
      </c>
      <c r="G39" s="39">
        <f t="shared" si="11"/>
        <v>23.5325779149166</v>
      </c>
      <c r="H39" s="39">
        <f t="shared" si="11"/>
        <v>23.74103781776349</v>
      </c>
      <c r="I39" s="39">
        <f t="shared" si="11"/>
        <v>23.33145141945123</v>
      </c>
      <c r="J39" s="39">
        <f t="shared" si="11"/>
        <v>23.050290413803168</v>
      </c>
      <c r="K39" s="39">
        <f t="shared" si="11"/>
        <v>23.02385058923793</v>
      </c>
      <c r="L39" s="39">
        <f t="shared" si="11"/>
        <v>22.796025447352008</v>
      </c>
      <c r="M39" s="39">
        <f t="shared" si="11"/>
        <v>23.009791699259594</v>
      </c>
      <c r="N39" s="39">
        <f t="shared" si="11"/>
        <v>22.942183928728003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29.108586202903037</v>
      </c>
      <c r="D41" s="39">
        <f t="shared" si="13"/>
        <v>29.24701841964611</v>
      </c>
      <c r="E41" s="39">
        <f t="shared" si="13"/>
        <v>29.468547359182253</v>
      </c>
      <c r="F41" s="39">
        <f t="shared" si="13"/>
        <v>29.097543945331143</v>
      </c>
      <c r="G41" s="39">
        <f t="shared" si="13"/>
        <v>29.63294431245651</v>
      </c>
      <c r="H41" s="39">
        <f t="shared" si="13"/>
        <v>29.46106723050369</v>
      </c>
      <c r="I41" s="39">
        <f t="shared" si="13"/>
        <v>28.889289097824612</v>
      </c>
      <c r="J41" s="39">
        <f t="shared" si="13"/>
        <v>28.755817563746184</v>
      </c>
      <c r="K41" s="39">
        <f t="shared" si="13"/>
        <v>28.85984288267249</v>
      </c>
      <c r="L41" s="39">
        <f t="shared" si="13"/>
        <v>28.451502346201806</v>
      </c>
      <c r="M41" s="39">
        <f t="shared" si="13"/>
        <v>28.94718436606204</v>
      </c>
      <c r="N41" s="39">
        <f t="shared" si="13"/>
        <v>28.321816163701506</v>
      </c>
      <c r="O41" s="29" t="s">
        <v>39</v>
      </c>
    </row>
    <row r="42" spans="2:15" ht="13.5">
      <c r="B42" s="27" t="s">
        <v>48</v>
      </c>
      <c r="C42" s="39">
        <f t="shared" si="13"/>
        <v>16.917009378000753</v>
      </c>
      <c r="D42" s="39">
        <f t="shared" si="13"/>
        <v>16.820941959340978</v>
      </c>
      <c r="E42" s="39">
        <f t="shared" si="13"/>
        <v>16.44663530519158</v>
      </c>
      <c r="F42" s="39">
        <f t="shared" si="13"/>
        <v>16.652762709370243</v>
      </c>
      <c r="G42" s="39">
        <f t="shared" si="13"/>
        <v>16.84230263103111</v>
      </c>
      <c r="H42" s="39">
        <f t="shared" si="13"/>
        <v>16.70569843131615</v>
      </c>
      <c r="I42" s="39">
        <f t="shared" si="13"/>
        <v>16.20426692051544</v>
      </c>
      <c r="J42" s="39">
        <f t="shared" si="13"/>
        <v>16.605602727782088</v>
      </c>
      <c r="K42" s="39">
        <f t="shared" si="13"/>
        <v>16.44171960769451</v>
      </c>
      <c r="L42" s="39">
        <f t="shared" si="13"/>
        <v>16.164097652602468</v>
      </c>
      <c r="M42" s="39">
        <f t="shared" si="13"/>
        <v>15.508142931851394</v>
      </c>
      <c r="N42" s="39">
        <f t="shared" si="13"/>
        <v>15.206288721316522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30.151448699854893</v>
      </c>
      <c r="D43" s="40">
        <f t="shared" si="14"/>
        <v>30.392472792029814</v>
      </c>
      <c r="E43" s="40">
        <f t="shared" si="14"/>
        <v>30.304461878595347</v>
      </c>
      <c r="F43" s="40">
        <f t="shared" si="14"/>
        <v>30.922239124437972</v>
      </c>
      <c r="G43" s="40">
        <f t="shared" si="14"/>
        <v>29.992175141595784</v>
      </c>
      <c r="H43" s="40">
        <f t="shared" si="14"/>
        <v>30.092196520416657</v>
      </c>
      <c r="I43" s="40">
        <f t="shared" si="14"/>
        <v>31.574992562208728</v>
      </c>
      <c r="J43" s="40">
        <f t="shared" si="14"/>
        <v>31.58828929466856</v>
      </c>
      <c r="K43" s="40">
        <f t="shared" si="14"/>
        <v>31.674586920395072</v>
      </c>
      <c r="L43" s="40">
        <f t="shared" si="14"/>
        <v>32.58837455384372</v>
      </c>
      <c r="M43" s="40">
        <f t="shared" si="14"/>
        <v>32.53488100282698</v>
      </c>
      <c r="N43" s="40">
        <f t="shared" si="14"/>
        <v>33.52971118625397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100</v>
      </c>
      <c r="G44" s="37">
        <f t="shared" si="15"/>
        <v>99.99999999999999</v>
      </c>
      <c r="H44" s="37">
        <f t="shared" si="15"/>
        <v>100.00000000000003</v>
      </c>
      <c r="I44" s="37">
        <f t="shared" si="15"/>
        <v>100</v>
      </c>
      <c r="J44" s="37">
        <f t="shared" si="15"/>
        <v>100</v>
      </c>
      <c r="K44" s="37">
        <f t="shared" si="15"/>
        <v>100</v>
      </c>
      <c r="L44" s="37">
        <f t="shared" si="15"/>
        <v>100</v>
      </c>
      <c r="M44" s="37">
        <f t="shared" si="15"/>
        <v>100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36.78635113571737</v>
      </c>
      <c r="D45" s="39">
        <f t="shared" si="16"/>
        <v>36.17138618945604</v>
      </c>
      <c r="E45" s="39">
        <f t="shared" si="16"/>
        <v>34.81380237161768</v>
      </c>
      <c r="F45" s="39">
        <f t="shared" si="16"/>
        <v>35.11343102114644</v>
      </c>
      <c r="G45" s="39">
        <f t="shared" si="16"/>
        <v>35.42348172744246</v>
      </c>
      <c r="H45" s="39">
        <f t="shared" si="16"/>
        <v>35.665869239969936</v>
      </c>
      <c r="I45" s="39">
        <f t="shared" si="16"/>
        <v>34.78303413637606</v>
      </c>
      <c r="J45" s="39">
        <f t="shared" si="16"/>
        <v>35.31543514450185</v>
      </c>
      <c r="K45" s="39">
        <f t="shared" si="16"/>
        <v>35.131517805234544</v>
      </c>
      <c r="L45" s="39">
        <f t="shared" si="16"/>
        <v>36.342387978123604</v>
      </c>
      <c r="M45" s="39">
        <f t="shared" si="16"/>
        <v>36.12271252335702</v>
      </c>
      <c r="N45" s="39">
        <f t="shared" si="16"/>
        <v>35.96224332978608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22.369971689963705</v>
      </c>
      <c r="D46" s="39">
        <f t="shared" si="17"/>
        <v>22.863590629339686</v>
      </c>
      <c r="E46" s="39">
        <f t="shared" si="17"/>
        <v>22.9518735294494</v>
      </c>
      <c r="F46" s="39">
        <f t="shared" si="17"/>
        <v>22.42187748121759</v>
      </c>
      <c r="G46" s="39">
        <f t="shared" si="17"/>
        <v>21.769426490938116</v>
      </c>
      <c r="H46" s="39">
        <f t="shared" si="17"/>
        <v>21.68405740969675</v>
      </c>
      <c r="I46" s="39">
        <f t="shared" si="17"/>
        <v>21.65770215994958</v>
      </c>
      <c r="J46" s="39">
        <f t="shared" si="17"/>
        <v>22.49123303349253</v>
      </c>
      <c r="K46" s="39">
        <f t="shared" si="17"/>
        <v>23.16026286643495</v>
      </c>
      <c r="L46" s="39">
        <f t="shared" si="17"/>
        <v>23.087208529436428</v>
      </c>
      <c r="M46" s="39">
        <f t="shared" si="17"/>
        <v>22.646725056486286</v>
      </c>
      <c r="N46" s="39">
        <f t="shared" si="17"/>
        <v>22.121107301929875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27.87445983754781</v>
      </c>
      <c r="D47" s="39">
        <f t="shared" si="18"/>
        <v>28.050573180816507</v>
      </c>
      <c r="E47" s="39">
        <f t="shared" si="18"/>
        <v>29.142279170849463</v>
      </c>
      <c r="F47" s="39">
        <f t="shared" si="18"/>
        <v>29.703978635960027</v>
      </c>
      <c r="G47" s="39">
        <f t="shared" si="18"/>
        <v>30.496634308253494</v>
      </c>
      <c r="H47" s="39">
        <f t="shared" si="18"/>
        <v>30.235950186714806</v>
      </c>
      <c r="I47" s="39">
        <f t="shared" si="18"/>
        <v>31.022967399385614</v>
      </c>
      <c r="J47" s="39">
        <f t="shared" si="18"/>
        <v>29.63337918786064</v>
      </c>
      <c r="K47" s="39">
        <f t="shared" si="18"/>
        <v>28.86126744808493</v>
      </c>
      <c r="L47" s="39">
        <f t="shared" si="18"/>
        <v>27.612767139969975</v>
      </c>
      <c r="M47" s="39">
        <f t="shared" si="18"/>
        <v>28.288838103361996</v>
      </c>
      <c r="N47" s="39">
        <f t="shared" si="18"/>
        <v>29.036268246800077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4.637052107141638</v>
      </c>
      <c r="D48" s="39">
        <f t="shared" si="19"/>
        <v>4.66046454300647</v>
      </c>
      <c r="E48" s="39">
        <f t="shared" si="19"/>
        <v>4.726818760885</v>
      </c>
      <c r="F48" s="39">
        <f t="shared" si="19"/>
        <v>4.6339082815334764</v>
      </c>
      <c r="G48" s="39">
        <f t="shared" si="19"/>
        <v>4.1552310881032835</v>
      </c>
      <c r="H48" s="39">
        <f t="shared" si="19"/>
        <v>4.211460623940464</v>
      </c>
      <c r="I48" s="39">
        <f t="shared" si="19"/>
        <v>4.360226112277546</v>
      </c>
      <c r="J48" s="39">
        <f t="shared" si="19"/>
        <v>4.3608672008661316</v>
      </c>
      <c r="K48" s="39">
        <f t="shared" si="19"/>
        <v>4.44173134049514</v>
      </c>
      <c r="L48" s="39">
        <f t="shared" si="19"/>
        <v>4.597556989937533</v>
      </c>
      <c r="M48" s="39">
        <f t="shared" si="19"/>
        <v>4.642634041176287</v>
      </c>
      <c r="N48" s="39">
        <f t="shared" si="19"/>
        <v>4.5823849366739156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0.049925642743473955</v>
      </c>
      <c r="D49" s="39">
        <f t="shared" si="20"/>
        <v>0.050329789733458544</v>
      </c>
      <c r="E49" s="39">
        <f t="shared" si="20"/>
        <v>0.04841978172647398</v>
      </c>
      <c r="F49" s="39">
        <f t="shared" si="20"/>
        <v>0.0454096518002492</v>
      </c>
      <c r="G49" s="39">
        <f t="shared" si="20"/>
        <v>0.04452010234428565</v>
      </c>
      <c r="H49" s="39">
        <f t="shared" si="20"/>
        <v>0.0461889581998156</v>
      </c>
      <c r="I49" s="39">
        <f t="shared" si="20"/>
        <v>0.04587898325715051</v>
      </c>
      <c r="J49" s="39">
        <f t="shared" si="20"/>
        <v>0.046235405025101865</v>
      </c>
      <c r="K49" s="39">
        <f t="shared" si="20"/>
        <v>0.04485750313145489</v>
      </c>
      <c r="L49" s="39">
        <f t="shared" si="20"/>
        <v>0.04201078406180531</v>
      </c>
      <c r="M49" s="39">
        <f t="shared" si="20"/>
        <v>0.041001387817698465</v>
      </c>
      <c r="N49" s="39">
        <f t="shared" si="20"/>
        <v>0.04067228950895271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8.282239586886012</v>
      </c>
      <c r="D50" s="39">
        <f t="shared" si="21"/>
        <v>8.203655667647848</v>
      </c>
      <c r="E50" s="39">
        <f t="shared" si="21"/>
        <v>8.316806385471976</v>
      </c>
      <c r="F50" s="39">
        <f t="shared" si="21"/>
        <v>8.081394928342213</v>
      </c>
      <c r="G50" s="39">
        <f t="shared" si="21"/>
        <v>8.110706282918363</v>
      </c>
      <c r="H50" s="39">
        <f t="shared" si="21"/>
        <v>8.15647358147825</v>
      </c>
      <c r="I50" s="39">
        <f t="shared" si="21"/>
        <v>8.130191208754058</v>
      </c>
      <c r="J50" s="39">
        <f t="shared" si="21"/>
        <v>8.152850028253745</v>
      </c>
      <c r="K50" s="39">
        <f t="shared" si="21"/>
        <v>8.360363036618978</v>
      </c>
      <c r="L50" s="39">
        <f t="shared" si="21"/>
        <v>8.318068578470658</v>
      </c>
      <c r="M50" s="39">
        <f t="shared" si="21"/>
        <v>8.258088887800701</v>
      </c>
      <c r="N50" s="39">
        <f t="shared" si="21"/>
        <v>8.257323895301107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99.99999999999999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100.00000000000001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77.76919313811914</v>
      </c>
      <c r="D52" s="39">
        <f t="shared" si="23"/>
        <v>77.80330572809632</v>
      </c>
      <c r="E52" s="39">
        <f t="shared" si="23"/>
        <v>77.88387315925178</v>
      </c>
      <c r="F52" s="39">
        <f t="shared" si="23"/>
        <v>77.04823375923637</v>
      </c>
      <c r="G52" s="39">
        <f t="shared" si="23"/>
        <v>76.75433698736924</v>
      </c>
      <c r="H52" s="39">
        <f t="shared" si="23"/>
        <v>76.84364074047674</v>
      </c>
      <c r="I52" s="39">
        <f t="shared" si="23"/>
        <v>77.44530304984526</v>
      </c>
      <c r="J52" s="39">
        <f t="shared" si="23"/>
        <v>77.40445146984403</v>
      </c>
      <c r="K52" s="39">
        <f t="shared" si="23"/>
        <v>77.63952905384872</v>
      </c>
      <c r="L52" s="39">
        <f t="shared" si="23"/>
        <v>77.92384245970891</v>
      </c>
      <c r="M52" s="39">
        <f t="shared" si="23"/>
        <v>77.72228049729202</v>
      </c>
      <c r="N52" s="39">
        <f t="shared" si="23"/>
        <v>77.9603390847243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22.23080686188087</v>
      </c>
      <c r="D53" s="39">
        <f t="shared" si="24"/>
        <v>22.196694271903684</v>
      </c>
      <c r="E53" s="39">
        <f t="shared" si="24"/>
        <v>22.11612684074821</v>
      </c>
      <c r="F53" s="39">
        <f t="shared" si="24"/>
        <v>22.95176624076363</v>
      </c>
      <c r="G53" s="39">
        <f t="shared" si="24"/>
        <v>23.245663012630764</v>
      </c>
      <c r="H53" s="39">
        <f t="shared" si="24"/>
        <v>23.156359259523263</v>
      </c>
      <c r="I53" s="39">
        <f t="shared" si="24"/>
        <v>22.554696950154753</v>
      </c>
      <c r="J53" s="39">
        <f t="shared" si="24"/>
        <v>22.59554853015596</v>
      </c>
      <c r="K53" s="39">
        <f t="shared" si="24"/>
        <v>22.36047094615129</v>
      </c>
      <c r="L53" s="39">
        <f t="shared" si="24"/>
        <v>22.076157540291092</v>
      </c>
      <c r="M53" s="39">
        <f t="shared" si="24"/>
        <v>22.27771950270798</v>
      </c>
      <c r="N53" s="39">
        <f t="shared" si="24"/>
        <v>22.039660915275704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33003.34628814579</v>
      </c>
      <c r="D8" s="13">
        <f t="shared" si="0"/>
        <v>33880.37675281508</v>
      </c>
      <c r="E8" s="13">
        <f t="shared" si="0"/>
        <v>33656.31308464172</v>
      </c>
      <c r="F8" s="13">
        <f t="shared" si="0"/>
        <v>33660.74623082578</v>
      </c>
      <c r="G8" s="13">
        <f t="shared" si="0"/>
        <v>33658.01707103874</v>
      </c>
      <c r="H8" s="13">
        <f t="shared" si="0"/>
        <v>33812.48368861122</v>
      </c>
      <c r="I8" s="13">
        <f t="shared" si="0"/>
        <v>33977.52326136869</v>
      </c>
      <c r="J8" s="13">
        <f t="shared" si="0"/>
        <v>34278.85501283959</v>
      </c>
      <c r="K8" s="13">
        <f t="shared" si="0"/>
        <v>33609.56412936621</v>
      </c>
      <c r="L8" s="13">
        <f t="shared" si="0"/>
        <v>33065.002049493705</v>
      </c>
      <c r="M8" s="13">
        <f t="shared" si="0"/>
        <v>32849.958387859464</v>
      </c>
      <c r="N8" s="13">
        <f t="shared" si="0"/>
        <v>32486.561023274688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2972.1366548327</v>
      </c>
      <c r="D10" s="17">
        <v>3133.7349127377997</v>
      </c>
      <c r="E10" s="17">
        <v>3107.0991872207</v>
      </c>
      <c r="F10" s="17">
        <v>2919.558498269799</v>
      </c>
      <c r="G10" s="17">
        <v>2971.9574979383992</v>
      </c>
      <c r="H10" s="17">
        <v>3418.003807965899</v>
      </c>
      <c r="I10" s="17">
        <v>3451.2318239678007</v>
      </c>
      <c r="J10" s="17">
        <v>3786.4442584035996</v>
      </c>
      <c r="K10" s="17">
        <v>3883.6790658299988</v>
      </c>
      <c r="L10" s="17">
        <v>3858.7160841955006</v>
      </c>
      <c r="M10" s="17">
        <v>3848.5006048704004</v>
      </c>
      <c r="N10" s="17">
        <v>3967.9331129612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30031.209633313087</v>
      </c>
      <c r="D11" s="17">
        <v>30746.641840077278</v>
      </c>
      <c r="E11" s="17">
        <v>30549.21389742102</v>
      </c>
      <c r="F11" s="17">
        <v>30741.18773255598</v>
      </c>
      <c r="G11" s="17">
        <v>30686.059573100338</v>
      </c>
      <c r="H11" s="17">
        <v>30394.479880645315</v>
      </c>
      <c r="I11" s="17">
        <v>30526.291437400887</v>
      </c>
      <c r="J11" s="17">
        <v>30492.41075443599</v>
      </c>
      <c r="K11" s="17">
        <v>29725.88506353621</v>
      </c>
      <c r="L11" s="17">
        <v>29206.285965298204</v>
      </c>
      <c r="M11" s="17">
        <v>29001.457782989066</v>
      </c>
      <c r="N11" s="17">
        <v>28518.627910313488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33003.346288145796</v>
      </c>
      <c r="D12" s="13">
        <f t="shared" si="1"/>
        <v>33880.3767528151</v>
      </c>
      <c r="E12" s="13">
        <f t="shared" si="1"/>
        <v>33656.3130846417</v>
      </c>
      <c r="F12" s="13">
        <f t="shared" si="1"/>
        <v>33660.7462308258</v>
      </c>
      <c r="G12" s="13">
        <f t="shared" si="1"/>
        <v>33658.01707103871</v>
      </c>
      <c r="H12" s="13">
        <f t="shared" si="1"/>
        <v>33812.4836886112</v>
      </c>
      <c r="I12" s="13">
        <f t="shared" si="1"/>
        <v>33977.523261368704</v>
      </c>
      <c r="J12" s="13">
        <f t="shared" si="1"/>
        <v>34278.85501283961</v>
      </c>
      <c r="K12" s="13">
        <f t="shared" si="1"/>
        <v>33609.564129366205</v>
      </c>
      <c r="L12" s="13">
        <f t="shared" si="1"/>
        <v>33065.002049493705</v>
      </c>
      <c r="M12" s="13">
        <f t="shared" si="1"/>
        <v>32849.9583878595</v>
      </c>
      <c r="N12" s="13">
        <f t="shared" si="1"/>
        <v>32486.5610232747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21880.561788919593</v>
      </c>
      <c r="D13" s="25">
        <f aca="true" t="shared" si="2" ref="D13:N13">+D14+D16+D17</f>
        <v>22195.6216886018</v>
      </c>
      <c r="E13" s="25">
        <f t="shared" si="2"/>
        <v>22135.937782987996</v>
      </c>
      <c r="F13" s="25">
        <f t="shared" si="2"/>
        <v>21651.5895635973</v>
      </c>
      <c r="G13" s="25">
        <f t="shared" si="2"/>
        <v>21614.83501760471</v>
      </c>
      <c r="H13" s="25">
        <f t="shared" si="2"/>
        <v>21426.5192337865</v>
      </c>
      <c r="I13" s="25">
        <f t="shared" si="2"/>
        <v>21646.088547818203</v>
      </c>
      <c r="J13" s="25">
        <f t="shared" si="2"/>
        <v>21634.085775404805</v>
      </c>
      <c r="K13" s="25">
        <f t="shared" si="2"/>
        <v>21134.191724810007</v>
      </c>
      <c r="L13" s="25">
        <f t="shared" si="2"/>
        <v>21074.500513364903</v>
      </c>
      <c r="M13" s="25">
        <f t="shared" si="2"/>
        <v>20862.3561784973</v>
      </c>
      <c r="N13" s="25">
        <f t="shared" si="2"/>
        <v>20483.8432486521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7510.312249457501</v>
      </c>
      <c r="D14" s="28">
        <v>7509.574825688902</v>
      </c>
      <c r="E14" s="28">
        <v>7374.916954577595</v>
      </c>
      <c r="F14" s="28">
        <v>7196.898194788098</v>
      </c>
      <c r="G14" s="28">
        <v>7127.642192220003</v>
      </c>
      <c r="H14" s="28">
        <v>7172.4947886329</v>
      </c>
      <c r="I14" s="28">
        <v>7287.183280396302</v>
      </c>
      <c r="J14" s="28">
        <v>7162.888930567902</v>
      </c>
      <c r="K14" s="28">
        <v>6953.182574065203</v>
      </c>
      <c r="L14" s="28">
        <v>6852.478884226001</v>
      </c>
      <c r="M14" s="28">
        <v>6790.3678614905975</v>
      </c>
      <c r="N14" s="28">
        <v>6718.424122182294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9259.477457144794</v>
      </c>
      <c r="D16" s="28">
        <v>9471.815247665396</v>
      </c>
      <c r="E16" s="28">
        <v>9618.477263712997</v>
      </c>
      <c r="F16" s="28">
        <v>9468.887208785502</v>
      </c>
      <c r="G16" s="28">
        <v>9509.164495893305</v>
      </c>
      <c r="H16" s="28">
        <v>9354.418385351502</v>
      </c>
      <c r="I16" s="28">
        <v>9416.877817170502</v>
      </c>
      <c r="J16" s="28">
        <v>9410.9557409075</v>
      </c>
      <c r="K16" s="28">
        <v>9179.897270482903</v>
      </c>
      <c r="L16" s="28">
        <v>9172.986805404897</v>
      </c>
      <c r="M16" s="28">
        <v>9112.003209095901</v>
      </c>
      <c r="N16" s="28">
        <v>8864.163756906006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5110.772082317297</v>
      </c>
      <c r="D17" s="28">
        <v>5214.231615247501</v>
      </c>
      <c r="E17" s="28">
        <v>5142.543564697402</v>
      </c>
      <c r="F17" s="28">
        <v>4985.804160023699</v>
      </c>
      <c r="G17" s="28">
        <v>4978.0283294914</v>
      </c>
      <c r="H17" s="28">
        <v>4899.6060598021</v>
      </c>
      <c r="I17" s="28">
        <v>4942.027450251402</v>
      </c>
      <c r="J17" s="28">
        <v>5060.241103929401</v>
      </c>
      <c r="K17" s="28">
        <v>5001.111880261901</v>
      </c>
      <c r="L17" s="28">
        <v>5049.034823734004</v>
      </c>
      <c r="M17" s="28">
        <v>4959.985107910801</v>
      </c>
      <c r="N17" s="28">
        <v>4901.255369563801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11122.784499226203</v>
      </c>
      <c r="D18" s="25">
        <v>11684.7550642133</v>
      </c>
      <c r="E18" s="25">
        <v>11520.375301653703</v>
      </c>
      <c r="F18" s="25">
        <v>12009.156667228499</v>
      </c>
      <c r="G18" s="25">
        <v>12043.182053434002</v>
      </c>
      <c r="H18" s="25">
        <v>12385.9644548247</v>
      </c>
      <c r="I18" s="25">
        <v>12331.4347135505</v>
      </c>
      <c r="J18" s="25">
        <v>12644.769237434804</v>
      </c>
      <c r="K18" s="25">
        <v>12475.3724045562</v>
      </c>
      <c r="L18" s="25">
        <v>11990.5015361288</v>
      </c>
      <c r="M18" s="25">
        <v>11987.602209362203</v>
      </c>
      <c r="N18" s="25">
        <v>12002.717774622599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33003.346288145796</v>
      </c>
      <c r="D19" s="13">
        <f t="shared" si="3"/>
        <v>33880.37675281511</v>
      </c>
      <c r="E19" s="13">
        <f t="shared" si="3"/>
        <v>33656.313084641704</v>
      </c>
      <c r="F19" s="13">
        <f t="shared" si="3"/>
        <v>33660.74623082581</v>
      </c>
      <c r="G19" s="13">
        <f t="shared" si="3"/>
        <v>33658.0170710387</v>
      </c>
      <c r="H19" s="13">
        <f t="shared" si="3"/>
        <v>33812.48368861117</v>
      </c>
      <c r="I19" s="13">
        <f t="shared" si="3"/>
        <v>33977.52326136869</v>
      </c>
      <c r="J19" s="13">
        <f t="shared" si="3"/>
        <v>34278.855012839595</v>
      </c>
      <c r="K19" s="13">
        <f t="shared" si="3"/>
        <v>33609.564129366205</v>
      </c>
      <c r="L19" s="13">
        <f t="shared" si="3"/>
        <v>33065.0020494937</v>
      </c>
      <c r="M19" s="13">
        <f t="shared" si="3"/>
        <v>32849.958387859486</v>
      </c>
      <c r="N19" s="13">
        <f t="shared" si="3"/>
        <v>32486.561023274706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12014.216362094</v>
      </c>
      <c r="D20" s="28">
        <v>12036.511695242298</v>
      </c>
      <c r="E20" s="28">
        <v>12246.397663497799</v>
      </c>
      <c r="F20" s="28">
        <v>12029.952408328501</v>
      </c>
      <c r="G20" s="28">
        <v>11952.401331307992</v>
      </c>
      <c r="H20" s="28">
        <v>12480.982426631694</v>
      </c>
      <c r="I20" s="28">
        <v>12444.172610552401</v>
      </c>
      <c r="J20" s="28">
        <v>12503.163483566299</v>
      </c>
      <c r="K20" s="28">
        <v>12411.5385481065</v>
      </c>
      <c r="L20" s="28">
        <v>12378.128273981702</v>
      </c>
      <c r="M20" s="28">
        <v>12298.623420483096</v>
      </c>
      <c r="N20" s="28">
        <v>12239.038317664304</v>
      </c>
      <c r="O20" s="27" t="s">
        <v>44</v>
      </c>
      <c r="Q20" s="15"/>
    </row>
    <row r="21" spans="1:17" ht="13.5">
      <c r="A21" s="11"/>
      <c r="B21" s="27" t="s">
        <v>64</v>
      </c>
      <c r="C21" s="28">
        <v>7259.719785641403</v>
      </c>
      <c r="D21" s="28">
        <v>7844.205814526499</v>
      </c>
      <c r="E21" s="28">
        <v>7745.038960554904</v>
      </c>
      <c r="F21" s="28">
        <v>7461.613816853495</v>
      </c>
      <c r="G21" s="28">
        <v>7312.141270539998</v>
      </c>
      <c r="H21" s="28">
        <v>7206.705134099295</v>
      </c>
      <c r="I21" s="28">
        <v>7130.393440236497</v>
      </c>
      <c r="J21" s="28">
        <v>7472.2319940985035</v>
      </c>
      <c r="K21" s="28">
        <v>7347.2755365314</v>
      </c>
      <c r="L21" s="28">
        <v>7117.057638356499</v>
      </c>
      <c r="M21" s="28">
        <v>7011.169615047397</v>
      </c>
      <c r="N21" s="28">
        <v>7279.969702449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9545.198364342397</v>
      </c>
      <c r="D22" s="28">
        <v>9786.502444157</v>
      </c>
      <c r="E22" s="28">
        <v>9464.754035797701</v>
      </c>
      <c r="F22" s="28">
        <v>10131.917878139006</v>
      </c>
      <c r="G22" s="28">
        <v>10351.312954920204</v>
      </c>
      <c r="H22" s="28">
        <v>10060.279107277895</v>
      </c>
      <c r="I22" s="28">
        <v>10242.37016356139</v>
      </c>
      <c r="J22" s="28">
        <v>10212.680814486095</v>
      </c>
      <c r="K22" s="28">
        <v>9865.0266904831</v>
      </c>
      <c r="L22" s="28">
        <v>9546.220484574395</v>
      </c>
      <c r="M22" s="28">
        <v>9595.828989326397</v>
      </c>
      <c r="N22" s="28">
        <v>9072.330748538505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1492.3744123986003</v>
      </c>
      <c r="D23" s="28">
        <v>1539.0348223437006</v>
      </c>
      <c r="E23" s="28">
        <v>1545.5490493907998</v>
      </c>
      <c r="F23" s="28">
        <v>1510.8197424116001</v>
      </c>
      <c r="G23" s="28">
        <v>1517.0900878934003</v>
      </c>
      <c r="H23" s="28">
        <v>1530.2633655989998</v>
      </c>
      <c r="I23" s="28">
        <v>1560.6122037142002</v>
      </c>
      <c r="J23" s="28">
        <v>1562.2018265344004</v>
      </c>
      <c r="K23" s="28">
        <v>1535.8555682283998</v>
      </c>
      <c r="L23" s="28">
        <v>1557.1191598626997</v>
      </c>
      <c r="M23" s="28">
        <v>1541.5851662178</v>
      </c>
      <c r="N23" s="28">
        <v>1514.3117514063997</v>
      </c>
      <c r="O23" s="36" t="s">
        <v>65</v>
      </c>
      <c r="Q23" s="15"/>
    </row>
    <row r="24" spans="1:17" ht="13.5">
      <c r="A24" s="35"/>
      <c r="B24" s="36" t="s">
        <v>47</v>
      </c>
      <c r="C24" s="28">
        <v>14.0375854009</v>
      </c>
      <c r="D24" s="28">
        <v>14.3982322823</v>
      </c>
      <c r="E24" s="28">
        <v>13.685706299300001</v>
      </c>
      <c r="F24" s="28">
        <v>12.9584625019</v>
      </c>
      <c r="G24" s="28">
        <v>12.4263400232</v>
      </c>
      <c r="H24" s="28">
        <v>12.497049862899999</v>
      </c>
      <c r="I24" s="28">
        <v>12.6578071188</v>
      </c>
      <c r="J24" s="28">
        <v>12.506833902499999</v>
      </c>
      <c r="K24" s="28">
        <v>11.770064306399998</v>
      </c>
      <c r="L24" s="28">
        <v>11.0628340949</v>
      </c>
      <c r="M24" s="28">
        <v>10.6148331888</v>
      </c>
      <c r="N24" s="28">
        <v>10.54474817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2677.7997782684993</v>
      </c>
      <c r="D25" s="28">
        <v>2659.723744263309</v>
      </c>
      <c r="E25" s="28">
        <v>2640.8876691011997</v>
      </c>
      <c r="F25" s="28">
        <v>2513.483922591302</v>
      </c>
      <c r="G25" s="28">
        <v>2512.645086353901</v>
      </c>
      <c r="H25" s="28">
        <v>2521.7566051403905</v>
      </c>
      <c r="I25" s="28">
        <v>2587.3170361854013</v>
      </c>
      <c r="J25" s="28">
        <v>2516.0700602517963</v>
      </c>
      <c r="K25" s="28">
        <v>2438.097721710402</v>
      </c>
      <c r="L25" s="28">
        <v>2455.4136586235018</v>
      </c>
      <c r="M25" s="28">
        <v>2392.1363635959997</v>
      </c>
      <c r="N25" s="28">
        <v>2370.365755046501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33003.346288145796</v>
      </c>
      <c r="D26" s="13">
        <f t="shared" si="4"/>
        <v>33880.376752815086</v>
      </c>
      <c r="E26" s="13">
        <f t="shared" si="4"/>
        <v>33656.31308464172</v>
      </c>
      <c r="F26" s="13">
        <f t="shared" si="4"/>
        <v>33660.74623082578</v>
      </c>
      <c r="G26" s="13">
        <f t="shared" si="4"/>
        <v>33658.01707103874</v>
      </c>
      <c r="H26" s="13">
        <f t="shared" si="4"/>
        <v>33812.4836886112</v>
      </c>
      <c r="I26" s="13">
        <f t="shared" si="4"/>
        <v>33977.52326136868</v>
      </c>
      <c r="J26" s="13">
        <f t="shared" si="4"/>
        <v>34278.8550128396</v>
      </c>
      <c r="K26" s="13">
        <f t="shared" si="4"/>
        <v>33609.564129366205</v>
      </c>
      <c r="L26" s="13">
        <f t="shared" si="4"/>
        <v>33065.00204949373</v>
      </c>
      <c r="M26" s="13">
        <f t="shared" si="4"/>
        <v>32849.95838785947</v>
      </c>
      <c r="N26" s="13">
        <f t="shared" si="4"/>
        <v>32486.561023274688</v>
      </c>
      <c r="O26" s="34" t="s">
        <v>51</v>
      </c>
      <c r="Q26" s="15"/>
    </row>
    <row r="27" spans="1:17" ht="13.5">
      <c r="A27" s="35"/>
      <c r="B27" s="27" t="s">
        <v>52</v>
      </c>
      <c r="C27" s="28">
        <v>25653.900554206695</v>
      </c>
      <c r="D27" s="28">
        <v>26386.027392230288</v>
      </c>
      <c r="E27" s="28">
        <v>26334.542825652825</v>
      </c>
      <c r="F27" s="28">
        <v>26637.122176308887</v>
      </c>
      <c r="G27" s="28">
        <v>26674.31427761654</v>
      </c>
      <c r="H27" s="28">
        <v>26880.8400797175</v>
      </c>
      <c r="I27" s="28">
        <v>26920.51126416868</v>
      </c>
      <c r="J27" s="28">
        <v>27226.3731420489</v>
      </c>
      <c r="K27" s="28">
        <v>26742.3789723837</v>
      </c>
      <c r="L27" s="28">
        <v>26219.765152015025</v>
      </c>
      <c r="M27" s="28">
        <v>26067.871374439364</v>
      </c>
      <c r="N27" s="28">
        <v>25856.383062660887</v>
      </c>
      <c r="O27" s="27" t="s">
        <v>53</v>
      </c>
      <c r="Q27" s="15"/>
    </row>
    <row r="28" spans="1:17" ht="13.5">
      <c r="A28" s="35"/>
      <c r="B28" s="27" t="s">
        <v>54</v>
      </c>
      <c r="C28" s="28">
        <v>7349.445733939101</v>
      </c>
      <c r="D28" s="28">
        <v>7494.349360584801</v>
      </c>
      <c r="E28" s="28">
        <v>7321.770258988898</v>
      </c>
      <c r="F28" s="28">
        <v>7023.6240545168985</v>
      </c>
      <c r="G28" s="28">
        <v>6983.702793422199</v>
      </c>
      <c r="H28" s="28">
        <v>6931.643608893701</v>
      </c>
      <c r="I28" s="28">
        <v>7057.011997200004</v>
      </c>
      <c r="J28" s="28">
        <v>7052.4818707907025</v>
      </c>
      <c r="K28" s="28">
        <v>6867.185156982502</v>
      </c>
      <c r="L28" s="28">
        <v>6845.236897478701</v>
      </c>
      <c r="M28" s="28">
        <v>6782.087013420103</v>
      </c>
      <c r="N28" s="28">
        <v>6630.177960613801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99.99999999999999</v>
      </c>
      <c r="G33" s="37">
        <f t="shared" si="5"/>
        <v>100</v>
      </c>
      <c r="H33" s="37">
        <f t="shared" si="5"/>
        <v>99.99999999999999</v>
      </c>
      <c r="I33" s="37">
        <f t="shared" si="5"/>
        <v>99.99999999999999</v>
      </c>
      <c r="J33" s="37">
        <f t="shared" si="5"/>
        <v>100.00000000000001</v>
      </c>
      <c r="K33" s="37">
        <f t="shared" si="5"/>
        <v>99.99999999999999</v>
      </c>
      <c r="L33" s="37">
        <f t="shared" si="5"/>
        <v>100</v>
      </c>
      <c r="M33" s="37">
        <f t="shared" si="5"/>
        <v>100.00000000000001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9.005561523621132</v>
      </c>
      <c r="D35" s="39">
        <f t="shared" si="7"/>
        <v>9.249409874042861</v>
      </c>
      <c r="E35" s="39">
        <f t="shared" si="7"/>
        <v>9.23184657632197</v>
      </c>
      <c r="F35" s="39">
        <f t="shared" si="7"/>
        <v>8.673481206415236</v>
      </c>
      <c r="G35" s="39">
        <f t="shared" si="7"/>
        <v>8.829865085830143</v>
      </c>
      <c r="H35" s="39">
        <f t="shared" si="7"/>
        <v>10.108703754043235</v>
      </c>
      <c r="I35" s="39">
        <f t="shared" si="7"/>
        <v>10.157396692570986</v>
      </c>
      <c r="J35" s="39">
        <f t="shared" si="7"/>
        <v>11.04600564104413</v>
      </c>
      <c r="K35" s="39">
        <f t="shared" si="7"/>
        <v>11.55527947604846</v>
      </c>
      <c r="L35" s="39">
        <f t="shared" si="7"/>
        <v>11.670091773832464</v>
      </c>
      <c r="M35" s="39">
        <f t="shared" si="7"/>
        <v>11.715389588720793</v>
      </c>
      <c r="N35" s="39">
        <f t="shared" si="7"/>
        <v>12.214075568412465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90.99443847637886</v>
      </c>
      <c r="D36" s="39">
        <f t="shared" si="8"/>
        <v>90.75059012595715</v>
      </c>
      <c r="E36" s="39">
        <f t="shared" si="8"/>
        <v>90.76815342367803</v>
      </c>
      <c r="F36" s="39">
        <f t="shared" si="8"/>
        <v>91.32651879358475</v>
      </c>
      <c r="G36" s="39">
        <f t="shared" si="8"/>
        <v>91.17013491416985</v>
      </c>
      <c r="H36" s="39">
        <f t="shared" si="8"/>
        <v>89.89129624595675</v>
      </c>
      <c r="I36" s="39">
        <f t="shared" si="8"/>
        <v>89.842603307429</v>
      </c>
      <c r="J36" s="39">
        <f t="shared" si="8"/>
        <v>88.95399435895588</v>
      </c>
      <c r="K36" s="39">
        <f t="shared" si="8"/>
        <v>88.44472052395153</v>
      </c>
      <c r="L36" s="39">
        <f t="shared" si="8"/>
        <v>88.32990822616753</v>
      </c>
      <c r="M36" s="39">
        <f t="shared" si="8"/>
        <v>88.28461041127922</v>
      </c>
      <c r="N36" s="39">
        <f t="shared" si="8"/>
        <v>87.78592443158753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100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99.99999999999999</v>
      </c>
      <c r="M37" s="37">
        <f t="shared" si="9"/>
        <v>100.00000000000001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66.29800989840443</v>
      </c>
      <c r="D38" s="40">
        <f aca="true" t="shared" si="10" ref="D38:N38">+D39+D41+D42</f>
        <v>65.51173220574526</v>
      </c>
      <c r="E38" s="40">
        <f t="shared" si="10"/>
        <v>65.77053680038777</v>
      </c>
      <c r="F38" s="40">
        <f t="shared" si="10"/>
        <v>64.3229636536377</v>
      </c>
      <c r="G38" s="40">
        <f t="shared" si="10"/>
        <v>64.21897930583484</v>
      </c>
      <c r="H38" s="40">
        <f t="shared" si="10"/>
        <v>63.36866416294475</v>
      </c>
      <c r="I38" s="40">
        <f t="shared" si="10"/>
        <v>63.7070818296785</v>
      </c>
      <c r="J38" s="40">
        <f t="shared" si="10"/>
        <v>63.112043174433516</v>
      </c>
      <c r="K38" s="40">
        <f t="shared" si="10"/>
        <v>62.881481126808495</v>
      </c>
      <c r="L38" s="40">
        <f t="shared" si="10"/>
        <v>63.73657706664983</v>
      </c>
      <c r="M38" s="40">
        <f t="shared" si="10"/>
        <v>63.50801401991271</v>
      </c>
      <c r="N38" s="40">
        <f t="shared" si="10"/>
        <v>63.053282968229965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22.756214427126345</v>
      </c>
      <c r="D39" s="39">
        <f t="shared" si="11"/>
        <v>22.164968472686585</v>
      </c>
      <c r="E39" s="39">
        <f t="shared" si="11"/>
        <v>21.912432701795172</v>
      </c>
      <c r="F39" s="39">
        <f t="shared" si="11"/>
        <v>21.38068522140288</v>
      </c>
      <c r="G39" s="39">
        <f t="shared" si="11"/>
        <v>21.176655110657233</v>
      </c>
      <c r="H39" s="39">
        <f t="shared" si="11"/>
        <v>21.21256413662613</v>
      </c>
      <c r="I39" s="39">
        <f t="shared" si="11"/>
        <v>21.4470702421138</v>
      </c>
      <c r="J39" s="39">
        <f t="shared" si="11"/>
        <v>20.895939866967392</v>
      </c>
      <c r="K39" s="39">
        <f t="shared" si="11"/>
        <v>20.688106954620967</v>
      </c>
      <c r="L39" s="39">
        <f t="shared" si="11"/>
        <v>20.724265717476122</v>
      </c>
      <c r="M39" s="39">
        <f t="shared" si="11"/>
        <v>20.6708568130185</v>
      </c>
      <c r="N39" s="39">
        <f t="shared" si="11"/>
        <v>20.68062580514121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28.056177626056755</v>
      </c>
      <c r="D41" s="39">
        <f t="shared" si="13"/>
        <v>27.956640850749654</v>
      </c>
      <c r="E41" s="39">
        <f t="shared" si="13"/>
        <v>28.578523261070366</v>
      </c>
      <c r="F41" s="39">
        <f t="shared" si="13"/>
        <v>28.130354401097907</v>
      </c>
      <c r="G41" s="39">
        <f t="shared" si="13"/>
        <v>28.252301601200198</v>
      </c>
      <c r="H41" s="39">
        <f t="shared" si="13"/>
        <v>27.665576038421214</v>
      </c>
      <c r="I41" s="39">
        <f t="shared" si="13"/>
        <v>27.715021323750143</v>
      </c>
      <c r="J41" s="39">
        <f t="shared" si="13"/>
        <v>27.4541134392689</v>
      </c>
      <c r="K41" s="39">
        <f t="shared" si="13"/>
        <v>27.313348174194292</v>
      </c>
      <c r="L41" s="39">
        <f t="shared" si="13"/>
        <v>27.742284097470225</v>
      </c>
      <c r="M41" s="39">
        <f t="shared" si="13"/>
        <v>27.73824886324198</v>
      </c>
      <c r="N41" s="39">
        <f t="shared" si="13"/>
        <v>27.285632820769663</v>
      </c>
      <c r="O41" s="29" t="s">
        <v>39</v>
      </c>
    </row>
    <row r="42" spans="2:15" ht="13.5">
      <c r="B42" s="27" t="s">
        <v>48</v>
      </c>
      <c r="C42" s="39">
        <f t="shared" si="13"/>
        <v>15.48561784522133</v>
      </c>
      <c r="D42" s="39">
        <f t="shared" si="13"/>
        <v>15.390122882309019</v>
      </c>
      <c r="E42" s="39">
        <f t="shared" si="13"/>
        <v>15.279580837522236</v>
      </c>
      <c r="F42" s="39">
        <f t="shared" si="13"/>
        <v>14.811924031136915</v>
      </c>
      <c r="G42" s="39">
        <f t="shared" si="13"/>
        <v>14.790022593977412</v>
      </c>
      <c r="H42" s="39">
        <f t="shared" si="13"/>
        <v>14.490523987897397</v>
      </c>
      <c r="I42" s="39">
        <f t="shared" si="13"/>
        <v>14.544990263814551</v>
      </c>
      <c r="J42" s="39">
        <f t="shared" si="13"/>
        <v>14.761989868197228</v>
      </c>
      <c r="K42" s="39">
        <f t="shared" si="13"/>
        <v>14.880025997993238</v>
      </c>
      <c r="L42" s="39">
        <f t="shared" si="13"/>
        <v>15.270027251703484</v>
      </c>
      <c r="M42" s="39">
        <f t="shared" si="13"/>
        <v>15.098908343652223</v>
      </c>
      <c r="N42" s="39">
        <f t="shared" si="13"/>
        <v>15.087024342319094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33.70199010159556</v>
      </c>
      <c r="D43" s="40">
        <f t="shared" si="14"/>
        <v>34.48826779425474</v>
      </c>
      <c r="E43" s="40">
        <f t="shared" si="14"/>
        <v>34.22946319961222</v>
      </c>
      <c r="F43" s="40">
        <f t="shared" si="14"/>
        <v>35.67703634636231</v>
      </c>
      <c r="G43" s="40">
        <f t="shared" si="14"/>
        <v>35.78102069416516</v>
      </c>
      <c r="H43" s="40">
        <f t="shared" si="14"/>
        <v>36.63133583705526</v>
      </c>
      <c r="I43" s="40">
        <f t="shared" si="14"/>
        <v>36.29291817032151</v>
      </c>
      <c r="J43" s="40">
        <f t="shared" si="14"/>
        <v>36.88795682556648</v>
      </c>
      <c r="K43" s="40">
        <f t="shared" si="14"/>
        <v>37.11851887319151</v>
      </c>
      <c r="L43" s="40">
        <f t="shared" si="14"/>
        <v>36.26342293335016</v>
      </c>
      <c r="M43" s="40">
        <f t="shared" si="14"/>
        <v>36.49198598008731</v>
      </c>
      <c r="N43" s="40">
        <f t="shared" si="14"/>
        <v>36.946717031770035</v>
      </c>
      <c r="O43" s="33" t="s">
        <v>41</v>
      </c>
    </row>
    <row r="44" spans="2:15" ht="13.5">
      <c r="B44" s="34" t="s">
        <v>42</v>
      </c>
      <c r="C44" s="37">
        <f>+C45+C46+C47+C48+C49+C50</f>
        <v>100.00000000000001</v>
      </c>
      <c r="D44" s="37">
        <f aca="true" t="shared" si="15" ref="D44:N44">SUM(D45:D50)</f>
        <v>100.00000000000001</v>
      </c>
      <c r="E44" s="37">
        <f t="shared" si="15"/>
        <v>100</v>
      </c>
      <c r="F44" s="37">
        <f t="shared" si="15"/>
        <v>99.99999999999997</v>
      </c>
      <c r="G44" s="37">
        <f t="shared" si="15"/>
        <v>99.99999999999997</v>
      </c>
      <c r="H44" s="37">
        <f t="shared" si="15"/>
        <v>100</v>
      </c>
      <c r="I44" s="37">
        <f t="shared" si="15"/>
        <v>100</v>
      </c>
      <c r="J44" s="37">
        <f t="shared" si="15"/>
        <v>100</v>
      </c>
      <c r="K44" s="37">
        <f t="shared" si="15"/>
        <v>100</v>
      </c>
      <c r="L44" s="37">
        <f t="shared" si="15"/>
        <v>99.99999999999999</v>
      </c>
      <c r="M44" s="37">
        <f t="shared" si="15"/>
        <v>100.00000000000001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36.40302488481081</v>
      </c>
      <c r="D45" s="39">
        <f t="shared" si="16"/>
        <v>35.5264989615034</v>
      </c>
      <c r="E45" s="39">
        <f t="shared" si="16"/>
        <v>36.386628662205325</v>
      </c>
      <c r="F45" s="39">
        <f t="shared" si="16"/>
        <v>35.738816738743964</v>
      </c>
      <c r="G45" s="39">
        <f t="shared" si="16"/>
        <v>35.51130569005661</v>
      </c>
      <c r="H45" s="39">
        <f t="shared" si="16"/>
        <v>36.91235030698315</v>
      </c>
      <c r="I45" s="39">
        <f t="shared" si="16"/>
        <v>36.62471956777677</v>
      </c>
      <c r="J45" s="39">
        <f t="shared" si="16"/>
        <v>36.474857397900465</v>
      </c>
      <c r="K45" s="39">
        <f t="shared" si="16"/>
        <v>36.92859121984856</v>
      </c>
      <c r="L45" s="39">
        <f t="shared" si="16"/>
        <v>37.43574022905962</v>
      </c>
      <c r="M45" s="39">
        <f t="shared" si="16"/>
        <v>37.43877929851003</v>
      </c>
      <c r="N45" s="39">
        <f t="shared" si="16"/>
        <v>37.67415796610714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21.996920319104014</v>
      </c>
      <c r="D46" s="39">
        <f t="shared" si="17"/>
        <v>23.152652261680434</v>
      </c>
      <c r="E46" s="39">
        <f t="shared" si="17"/>
        <v>23.012143193097337</v>
      </c>
      <c r="F46" s="39">
        <f t="shared" si="17"/>
        <v>22.16710754326743</v>
      </c>
      <c r="G46" s="39">
        <f t="shared" si="17"/>
        <v>21.724813006978316</v>
      </c>
      <c r="H46" s="39">
        <f t="shared" si="17"/>
        <v>21.313740807885935</v>
      </c>
      <c r="I46" s="39">
        <f t="shared" si="17"/>
        <v>20.985618596701887</v>
      </c>
      <c r="J46" s="39">
        <f t="shared" si="17"/>
        <v>21.7983710112245</v>
      </c>
      <c r="K46" s="39">
        <f t="shared" si="17"/>
        <v>21.860668910346714</v>
      </c>
      <c r="L46" s="39">
        <f t="shared" si="17"/>
        <v>21.524443360696775</v>
      </c>
      <c r="M46" s="39">
        <f t="shared" si="17"/>
        <v>21.34300912124914</v>
      </c>
      <c r="N46" s="39">
        <f t="shared" si="17"/>
        <v>22.409173126183873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28.921910769305413</v>
      </c>
      <c r="D47" s="39">
        <f t="shared" si="18"/>
        <v>28.8854593192912</v>
      </c>
      <c r="E47" s="39">
        <f t="shared" si="18"/>
        <v>28.121779150303684</v>
      </c>
      <c r="F47" s="39">
        <f t="shared" si="18"/>
        <v>30.100098817358973</v>
      </c>
      <c r="G47" s="39">
        <f t="shared" si="18"/>
        <v>30.754375497144395</v>
      </c>
      <c r="H47" s="39">
        <f t="shared" si="18"/>
        <v>29.753150345079295</v>
      </c>
      <c r="I47" s="39">
        <f t="shared" si="18"/>
        <v>30.144546101176907</v>
      </c>
      <c r="J47" s="39">
        <f t="shared" si="18"/>
        <v>29.792946149049616</v>
      </c>
      <c r="K47" s="39">
        <f t="shared" si="18"/>
        <v>29.351843577952202</v>
      </c>
      <c r="L47" s="39">
        <f t="shared" si="18"/>
        <v>28.8710718066342</v>
      </c>
      <c r="M47" s="39">
        <f t="shared" si="18"/>
        <v>29.211084154288532</v>
      </c>
      <c r="N47" s="39">
        <f t="shared" si="18"/>
        <v>27.92641160767591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4.521888172699125</v>
      </c>
      <c r="D48" s="39">
        <f t="shared" si="19"/>
        <v>4.542555218828323</v>
      </c>
      <c r="E48" s="39">
        <f t="shared" si="19"/>
        <v>4.592151984989931</v>
      </c>
      <c r="F48" s="39">
        <f t="shared" si="19"/>
        <v>4.488372693972016</v>
      </c>
      <c r="G48" s="39">
        <f t="shared" si="19"/>
        <v>4.507366208447236</v>
      </c>
      <c r="H48" s="39">
        <f t="shared" si="19"/>
        <v>4.525734872633529</v>
      </c>
      <c r="I48" s="39">
        <f t="shared" si="19"/>
        <v>4.593072284019489</v>
      </c>
      <c r="J48" s="39">
        <f t="shared" si="19"/>
        <v>4.557333743934146</v>
      </c>
      <c r="K48" s="39">
        <f t="shared" si="19"/>
        <v>4.569697965486118</v>
      </c>
      <c r="L48" s="39">
        <f t="shared" si="19"/>
        <v>4.70926678768055</v>
      </c>
      <c r="M48" s="39">
        <f t="shared" si="19"/>
        <v>4.6928070593463245</v>
      </c>
      <c r="N48" s="39">
        <f t="shared" si="19"/>
        <v>4.661348273587606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0.04253382453506554</v>
      </c>
      <c r="D49" s="39">
        <f t="shared" si="20"/>
        <v>0.04249726143055259</v>
      </c>
      <c r="E49" s="39">
        <f t="shared" si="20"/>
        <v>0.04066311798586507</v>
      </c>
      <c r="F49" s="39">
        <f t="shared" si="20"/>
        <v>0.03849725259516947</v>
      </c>
      <c r="G49" s="39">
        <f t="shared" si="20"/>
        <v>0.03691940614615808</v>
      </c>
      <c r="H49" s="39">
        <f t="shared" si="20"/>
        <v>0.03695986954992394</v>
      </c>
      <c r="I49" s="39">
        <f t="shared" si="20"/>
        <v>0.03725347201275116</v>
      </c>
      <c r="J49" s="39">
        <f t="shared" si="20"/>
        <v>0.03648556492862845</v>
      </c>
      <c r="K49" s="39">
        <f t="shared" si="20"/>
        <v>0.03501998496944493</v>
      </c>
      <c r="L49" s="39">
        <f t="shared" si="20"/>
        <v>0.033457835805787886</v>
      </c>
      <c r="M49" s="39">
        <f t="shared" si="20"/>
        <v>0.032313079558490325</v>
      </c>
      <c r="N49" s="39">
        <f t="shared" si="20"/>
        <v>0.032458800925235856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8.113722029545581</v>
      </c>
      <c r="D50" s="39">
        <f t="shared" si="21"/>
        <v>7.850336977266091</v>
      </c>
      <c r="E50" s="39">
        <f t="shared" si="21"/>
        <v>7.846633891417859</v>
      </c>
      <c r="F50" s="39">
        <f t="shared" si="21"/>
        <v>7.467106954062432</v>
      </c>
      <c r="G50" s="39">
        <f t="shared" si="21"/>
        <v>7.465220191227266</v>
      </c>
      <c r="H50" s="39">
        <f t="shared" si="21"/>
        <v>7.458063797868171</v>
      </c>
      <c r="I50" s="39">
        <f t="shared" si="21"/>
        <v>7.6147899783122055</v>
      </c>
      <c r="J50" s="39">
        <f t="shared" si="21"/>
        <v>7.340006132962637</v>
      </c>
      <c r="K50" s="39">
        <f t="shared" si="21"/>
        <v>7.254178341396951</v>
      </c>
      <c r="L50" s="39">
        <f t="shared" si="21"/>
        <v>7.426019980123061</v>
      </c>
      <c r="M50" s="39">
        <f t="shared" si="21"/>
        <v>7.282007287047501</v>
      </c>
      <c r="N50" s="39">
        <f t="shared" si="21"/>
        <v>7.29645022552025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100.00000000000001</v>
      </c>
      <c r="F51" s="37">
        <f t="shared" si="22"/>
        <v>100.00000000000001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99.99999999999999</v>
      </c>
      <c r="M51" s="37">
        <f t="shared" si="22"/>
        <v>99.99999999999999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77.73121043614026</v>
      </c>
      <c r="D52" s="39">
        <f t="shared" si="23"/>
        <v>77.87997041691072</v>
      </c>
      <c r="E52" s="39">
        <f t="shared" si="23"/>
        <v>78.24547733266121</v>
      </c>
      <c r="F52" s="39">
        <f t="shared" si="23"/>
        <v>79.13408096673504</v>
      </c>
      <c r="G52" s="39">
        <f t="shared" si="23"/>
        <v>79.25099753000194</v>
      </c>
      <c r="H52" s="39">
        <f t="shared" si="23"/>
        <v>79.49975023210604</v>
      </c>
      <c r="I52" s="39">
        <f t="shared" si="23"/>
        <v>79.23035195086278</v>
      </c>
      <c r="J52" s="39">
        <f t="shared" si="23"/>
        <v>79.42614516106474</v>
      </c>
      <c r="K52" s="39">
        <f t="shared" si="23"/>
        <v>79.56776490599492</v>
      </c>
      <c r="L52" s="39">
        <f t="shared" si="23"/>
        <v>79.29763655471022</v>
      </c>
      <c r="M52" s="39">
        <f t="shared" si="23"/>
        <v>79.35435128001076</v>
      </c>
      <c r="N52" s="39">
        <f t="shared" si="23"/>
        <v>79.59101317045017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22.268789563859738</v>
      </c>
      <c r="D53" s="39">
        <f t="shared" si="24"/>
        <v>22.12002958308928</v>
      </c>
      <c r="E53" s="39">
        <f t="shared" si="24"/>
        <v>21.7545226673388</v>
      </c>
      <c r="F53" s="39">
        <f t="shared" si="24"/>
        <v>20.86591903326497</v>
      </c>
      <c r="G53" s="39">
        <f t="shared" si="24"/>
        <v>20.749002469998064</v>
      </c>
      <c r="H53" s="39">
        <f t="shared" si="24"/>
        <v>20.50024976789396</v>
      </c>
      <c r="I53" s="39">
        <f t="shared" si="24"/>
        <v>20.769648049137217</v>
      </c>
      <c r="J53" s="39">
        <f t="shared" si="24"/>
        <v>20.57385483893526</v>
      </c>
      <c r="K53" s="39">
        <f t="shared" si="24"/>
        <v>20.432235094005073</v>
      </c>
      <c r="L53" s="39">
        <f t="shared" si="24"/>
        <v>20.702363445289766</v>
      </c>
      <c r="M53" s="39">
        <f t="shared" si="24"/>
        <v>20.64564871998923</v>
      </c>
      <c r="N53" s="39">
        <f t="shared" si="24"/>
        <v>20.408986829549832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31423.0815579514</v>
      </c>
      <c r="D8" s="13">
        <f t="shared" si="0"/>
        <v>31474.94618113486</v>
      </c>
      <c r="E8" s="13">
        <f t="shared" si="0"/>
        <v>31123.917112881998</v>
      </c>
      <c r="F8" s="13">
        <f t="shared" si="0"/>
        <v>30262.89014684547</v>
      </c>
      <c r="G8" s="13">
        <f t="shared" si="0"/>
        <v>31563.24684127537</v>
      </c>
      <c r="H8" s="13">
        <f t="shared" si="0"/>
        <v>31739.080983774194</v>
      </c>
      <c r="I8" s="13">
        <f t="shared" si="0"/>
        <v>30741.367845732882</v>
      </c>
      <c r="J8" s="13">
        <f t="shared" si="0"/>
        <v>30698.38010879833</v>
      </c>
      <c r="K8" s="13">
        <f t="shared" si="0"/>
        <v>31344.5744584784</v>
      </c>
      <c r="L8" s="13">
        <f t="shared" si="0"/>
        <v>32609.424432679778</v>
      </c>
      <c r="M8" s="13">
        <f t="shared" si="0"/>
        <v>31790.34688358901</v>
      </c>
      <c r="N8" s="13">
        <f t="shared" si="0"/>
        <v>31611.099063452795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30</v>
      </c>
      <c r="I9" s="17">
        <v>30</v>
      </c>
      <c r="J9" s="17">
        <v>30</v>
      </c>
      <c r="K9" s="17">
        <v>30</v>
      </c>
      <c r="L9" s="17">
        <v>30</v>
      </c>
      <c r="M9" s="17">
        <v>30</v>
      </c>
      <c r="N9" s="17">
        <v>53.6477547877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3821.782292646201</v>
      </c>
      <c r="D10" s="17">
        <v>3832.9298389024</v>
      </c>
      <c r="E10" s="17">
        <v>3841.8140305022</v>
      </c>
      <c r="F10" s="17">
        <v>3634.1715166202002</v>
      </c>
      <c r="G10" s="17">
        <v>3755.3848899581003</v>
      </c>
      <c r="H10" s="17">
        <v>3795.0183091242</v>
      </c>
      <c r="I10" s="17">
        <v>3526.197605482499</v>
      </c>
      <c r="J10" s="17">
        <v>3576.6823837706993</v>
      </c>
      <c r="K10" s="17">
        <v>3709.0141160711996</v>
      </c>
      <c r="L10" s="17">
        <v>3796.5865336460993</v>
      </c>
      <c r="M10" s="17">
        <v>3750.8831186476</v>
      </c>
      <c r="N10" s="17">
        <v>3893.837141187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27601.2992653052</v>
      </c>
      <c r="D11" s="17">
        <v>27642.01634223246</v>
      </c>
      <c r="E11" s="17">
        <v>27282.1030823798</v>
      </c>
      <c r="F11" s="17">
        <v>26628.71863022527</v>
      </c>
      <c r="G11" s="17">
        <v>27807.86195131727</v>
      </c>
      <c r="H11" s="17">
        <v>27914.062674649995</v>
      </c>
      <c r="I11" s="17">
        <v>27185.170240250383</v>
      </c>
      <c r="J11" s="17">
        <v>27091.697725027632</v>
      </c>
      <c r="K11" s="17">
        <v>27605.5603424072</v>
      </c>
      <c r="L11" s="17">
        <v>28782.83789903368</v>
      </c>
      <c r="M11" s="17">
        <v>28009.463764941407</v>
      </c>
      <c r="N11" s="17">
        <v>27663.614167478096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31423.0815579514</v>
      </c>
      <c r="D12" s="13">
        <f t="shared" si="1"/>
        <v>31474.94618113491</v>
      </c>
      <c r="E12" s="13">
        <f t="shared" si="1"/>
        <v>31123.917112882</v>
      </c>
      <c r="F12" s="13">
        <f t="shared" si="1"/>
        <v>30262.890146845508</v>
      </c>
      <c r="G12" s="13">
        <f t="shared" si="1"/>
        <v>31563.24684127539</v>
      </c>
      <c r="H12" s="13">
        <f t="shared" si="1"/>
        <v>31739.080983774198</v>
      </c>
      <c r="I12" s="13">
        <f t="shared" si="1"/>
        <v>30741.367845732904</v>
      </c>
      <c r="J12" s="13">
        <f t="shared" si="1"/>
        <v>30698.380108798297</v>
      </c>
      <c r="K12" s="13">
        <f t="shared" si="1"/>
        <v>31344.574458478393</v>
      </c>
      <c r="L12" s="13">
        <f t="shared" si="1"/>
        <v>32609.424432679807</v>
      </c>
      <c r="M12" s="13">
        <f t="shared" si="1"/>
        <v>31790.346883589</v>
      </c>
      <c r="N12" s="13">
        <f t="shared" si="1"/>
        <v>31611.0990634528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19876.7042845974</v>
      </c>
      <c r="D13" s="25">
        <f aca="true" t="shared" si="2" ref="D13:N13">+D14+D16+D17</f>
        <v>19690.277636695806</v>
      </c>
      <c r="E13" s="25">
        <f t="shared" si="2"/>
        <v>19491.8507150169</v>
      </c>
      <c r="F13" s="25">
        <f t="shared" si="2"/>
        <v>19101.240812668104</v>
      </c>
      <c r="G13" s="25">
        <f t="shared" si="2"/>
        <v>19482.775189369095</v>
      </c>
      <c r="H13" s="25">
        <f t="shared" si="2"/>
        <v>19468.381464246595</v>
      </c>
      <c r="I13" s="25">
        <f t="shared" si="2"/>
        <v>18912.4921758952</v>
      </c>
      <c r="J13" s="25">
        <f t="shared" si="2"/>
        <v>18986.182866085794</v>
      </c>
      <c r="K13" s="25">
        <f t="shared" si="2"/>
        <v>19042.180335230594</v>
      </c>
      <c r="L13" s="25">
        <f t="shared" si="2"/>
        <v>19278.836743668904</v>
      </c>
      <c r="M13" s="25">
        <f t="shared" si="2"/>
        <v>18889.6330627655</v>
      </c>
      <c r="N13" s="25">
        <f t="shared" si="2"/>
        <v>18859.763397722403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6422.394291413297</v>
      </c>
      <c r="D14" s="28">
        <v>6213.811051285696</v>
      </c>
      <c r="E14" s="28">
        <v>6113.209876683998</v>
      </c>
      <c r="F14" s="28">
        <v>5942.295390718103</v>
      </c>
      <c r="G14" s="28">
        <v>6064.691550536895</v>
      </c>
      <c r="H14" s="28">
        <v>6038.493226938799</v>
      </c>
      <c r="I14" s="28">
        <v>5807.398376943502</v>
      </c>
      <c r="J14" s="28">
        <v>5732.6086765538985</v>
      </c>
      <c r="K14" s="28">
        <v>5749.5458879423</v>
      </c>
      <c r="L14" s="28">
        <v>5760.777643086708</v>
      </c>
      <c r="M14" s="28">
        <v>5648.705372523302</v>
      </c>
      <c r="N14" s="28">
        <v>5661.613179619705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8484.0702447577</v>
      </c>
      <c r="D16" s="28">
        <v>8460.425602839307</v>
      </c>
      <c r="E16" s="28">
        <v>8371.302344614202</v>
      </c>
      <c r="F16" s="28">
        <v>8241.5654223658</v>
      </c>
      <c r="G16" s="28">
        <v>8508.606846650002</v>
      </c>
      <c r="H16" s="28">
        <v>8473.818397434998</v>
      </c>
      <c r="I16" s="28">
        <v>8118.566787123197</v>
      </c>
      <c r="J16" s="28">
        <v>8213.391224969895</v>
      </c>
      <c r="K16" s="28">
        <v>8189.001827362092</v>
      </c>
      <c r="L16" s="28">
        <v>8352.965924579194</v>
      </c>
      <c r="M16" s="28">
        <v>8140.497318552498</v>
      </c>
      <c r="N16" s="28">
        <v>7916.490855999499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4970.239748426402</v>
      </c>
      <c r="D17" s="28">
        <v>5016.040982570803</v>
      </c>
      <c r="E17" s="28">
        <v>5007.3384937187</v>
      </c>
      <c r="F17" s="28">
        <v>4917.379999584201</v>
      </c>
      <c r="G17" s="28">
        <v>4909.4767921821995</v>
      </c>
      <c r="H17" s="28">
        <v>4956.069839872797</v>
      </c>
      <c r="I17" s="28">
        <v>4986.5270118285</v>
      </c>
      <c r="J17" s="28">
        <v>5040.182964562002</v>
      </c>
      <c r="K17" s="28">
        <v>5103.632619926202</v>
      </c>
      <c r="L17" s="28">
        <v>5165.093176003003</v>
      </c>
      <c r="M17" s="28">
        <v>5100.430371689701</v>
      </c>
      <c r="N17" s="28">
        <v>5281.659362103201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11546.377273353999</v>
      </c>
      <c r="D18" s="25">
        <v>11784.668544439104</v>
      </c>
      <c r="E18" s="25">
        <v>11632.066397865103</v>
      </c>
      <c r="F18" s="25">
        <v>11161.649334177404</v>
      </c>
      <c r="G18" s="25">
        <v>12080.471651906297</v>
      </c>
      <c r="H18" s="25">
        <v>12270.699519527601</v>
      </c>
      <c r="I18" s="25">
        <v>11828.875669837704</v>
      </c>
      <c r="J18" s="25">
        <v>11712.197242712504</v>
      </c>
      <c r="K18" s="25">
        <v>12302.3941232478</v>
      </c>
      <c r="L18" s="25">
        <v>13330.587689010901</v>
      </c>
      <c r="M18" s="25">
        <v>12900.7138208235</v>
      </c>
      <c r="N18" s="25">
        <v>12751.335665730396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31423.08155795139</v>
      </c>
      <c r="D19" s="13">
        <f t="shared" si="3"/>
        <v>31474.9461811349</v>
      </c>
      <c r="E19" s="13">
        <f t="shared" si="3"/>
        <v>31123.917112882005</v>
      </c>
      <c r="F19" s="13">
        <f t="shared" si="3"/>
        <v>30262.890146845497</v>
      </c>
      <c r="G19" s="13">
        <f t="shared" si="3"/>
        <v>31563.246841275406</v>
      </c>
      <c r="H19" s="13">
        <f t="shared" si="3"/>
        <v>31739.0809837742</v>
      </c>
      <c r="I19" s="13">
        <f t="shared" si="3"/>
        <v>30741.367845732904</v>
      </c>
      <c r="J19" s="13">
        <f t="shared" si="3"/>
        <v>30698.38010879832</v>
      </c>
      <c r="K19" s="13">
        <f t="shared" si="3"/>
        <v>31344.574458478404</v>
      </c>
      <c r="L19" s="13">
        <f t="shared" si="3"/>
        <v>32609.424432679793</v>
      </c>
      <c r="M19" s="13">
        <f t="shared" si="3"/>
        <v>31790.346883588976</v>
      </c>
      <c r="N19" s="13">
        <f t="shared" si="3"/>
        <v>31611.099063452788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12210.069297505092</v>
      </c>
      <c r="D20" s="28">
        <v>12252.4933092531</v>
      </c>
      <c r="E20" s="28">
        <v>12169.571406755998</v>
      </c>
      <c r="F20" s="28">
        <v>11918.27002798179</v>
      </c>
      <c r="G20" s="28">
        <v>12335.825747878005</v>
      </c>
      <c r="H20" s="28">
        <v>12459.929808842206</v>
      </c>
      <c r="I20" s="28">
        <v>10934.986785239706</v>
      </c>
      <c r="J20" s="28">
        <v>10729.14178282421</v>
      </c>
      <c r="K20" s="28">
        <v>11421.783348809106</v>
      </c>
      <c r="L20" s="28">
        <v>11446.850325759093</v>
      </c>
      <c r="M20" s="28">
        <v>11426.879493869685</v>
      </c>
      <c r="N20" s="28">
        <v>11612.723304186595</v>
      </c>
      <c r="O20" s="27" t="s">
        <v>44</v>
      </c>
      <c r="Q20" s="15"/>
    </row>
    <row r="21" spans="1:17" ht="13.5">
      <c r="A21" s="11"/>
      <c r="B21" s="27" t="s">
        <v>64</v>
      </c>
      <c r="C21" s="28">
        <v>6879.198696831402</v>
      </c>
      <c r="D21" s="28">
        <v>6983.033401611799</v>
      </c>
      <c r="E21" s="28">
        <v>7011.530065068098</v>
      </c>
      <c r="F21" s="28">
        <v>6705.278409980998</v>
      </c>
      <c r="G21" s="28">
        <v>6840.4373649737</v>
      </c>
      <c r="H21" s="28">
        <v>7201.4955498826</v>
      </c>
      <c r="I21" s="28">
        <v>8252.981167460199</v>
      </c>
      <c r="J21" s="28">
        <v>8429.892644727297</v>
      </c>
      <c r="K21" s="28">
        <v>8558.392605773997</v>
      </c>
      <c r="L21" s="28">
        <v>9611.341826795395</v>
      </c>
      <c r="M21" s="28">
        <v>9385.652533541699</v>
      </c>
      <c r="N21" s="28">
        <v>9157.997465149097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8627.208017693698</v>
      </c>
      <c r="D22" s="28">
        <v>8670.525347548304</v>
      </c>
      <c r="E22" s="28">
        <v>8352.114643800003</v>
      </c>
      <c r="F22" s="28">
        <v>8132.750726885703</v>
      </c>
      <c r="G22" s="28">
        <v>8862.786171255198</v>
      </c>
      <c r="H22" s="28">
        <v>8584.715604361098</v>
      </c>
      <c r="I22" s="28">
        <v>8251.173872728203</v>
      </c>
      <c r="J22" s="28">
        <v>8231.174673715706</v>
      </c>
      <c r="K22" s="28">
        <v>8023.906384001801</v>
      </c>
      <c r="L22" s="28">
        <v>8102.879050919401</v>
      </c>
      <c r="M22" s="28">
        <v>7614.098221331202</v>
      </c>
      <c r="N22" s="28">
        <v>7503.938951876299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1443.9479465000002</v>
      </c>
      <c r="D23" s="28">
        <v>1405.1071879999997</v>
      </c>
      <c r="E23" s="28">
        <v>1417.1133193199998</v>
      </c>
      <c r="F23" s="28">
        <v>1376.8127854199997</v>
      </c>
      <c r="G23" s="28">
        <v>1395.05010562</v>
      </c>
      <c r="H23" s="28">
        <v>1379.6839981599999</v>
      </c>
      <c r="I23" s="28">
        <v>1303.5087214999999</v>
      </c>
      <c r="J23" s="28">
        <v>1333.1117700349998</v>
      </c>
      <c r="K23" s="28">
        <v>1352.7683846099999</v>
      </c>
      <c r="L23" s="28">
        <v>1396.86186158</v>
      </c>
      <c r="M23" s="28">
        <v>1367.5475562299998</v>
      </c>
      <c r="N23" s="28">
        <v>1339.5799611599996</v>
      </c>
      <c r="O23" s="36" t="s">
        <v>65</v>
      </c>
      <c r="Q23" s="15"/>
    </row>
    <row r="24" spans="1:17" ht="13.5">
      <c r="A24" s="35"/>
      <c r="B24" s="36" t="s">
        <v>47</v>
      </c>
      <c r="C24" s="28">
        <v>11.840139399199998</v>
      </c>
      <c r="D24" s="28">
        <v>11.6223942383</v>
      </c>
      <c r="E24" s="28">
        <v>11.043379031299999</v>
      </c>
      <c r="F24" s="28">
        <v>10.1923449251</v>
      </c>
      <c r="G24" s="28">
        <v>9.917653442399999</v>
      </c>
      <c r="H24" s="28">
        <v>10.3954013487</v>
      </c>
      <c r="I24" s="28">
        <v>10.144145685</v>
      </c>
      <c r="J24" s="28">
        <v>10.107614447300001</v>
      </c>
      <c r="K24" s="28">
        <v>9.572542092900001</v>
      </c>
      <c r="L24" s="28">
        <v>9.0358574456</v>
      </c>
      <c r="M24" s="28">
        <v>8.3617972291</v>
      </c>
      <c r="N24" s="28">
        <v>8.321876485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2250.817460022</v>
      </c>
      <c r="D25" s="28">
        <v>2152.1645404833966</v>
      </c>
      <c r="E25" s="28">
        <v>2162.5442989066037</v>
      </c>
      <c r="F25" s="28">
        <v>2119.585851651905</v>
      </c>
      <c r="G25" s="28">
        <v>2119.229798106098</v>
      </c>
      <c r="H25" s="28">
        <v>2102.8606211796005</v>
      </c>
      <c r="I25" s="28">
        <v>1988.5731531197991</v>
      </c>
      <c r="J25" s="28">
        <v>1964.9516230488005</v>
      </c>
      <c r="K25" s="28">
        <v>1978.151193190601</v>
      </c>
      <c r="L25" s="28">
        <v>2042.4555101803035</v>
      </c>
      <c r="M25" s="28">
        <v>1987.8072813872946</v>
      </c>
      <c r="N25" s="28">
        <v>1988.5375045958006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31423.081557951424</v>
      </c>
      <c r="D26" s="13">
        <f t="shared" si="4"/>
        <v>31474.946181134863</v>
      </c>
      <c r="E26" s="13">
        <f t="shared" si="4"/>
        <v>31123.917112882</v>
      </c>
      <c r="F26" s="13">
        <f t="shared" si="4"/>
        <v>30262.890146845482</v>
      </c>
      <c r="G26" s="13">
        <f t="shared" si="4"/>
        <v>31563.246841275366</v>
      </c>
      <c r="H26" s="13">
        <f t="shared" si="4"/>
        <v>31739.080983774213</v>
      </c>
      <c r="I26" s="13">
        <f t="shared" si="4"/>
        <v>30741.367845732886</v>
      </c>
      <c r="J26" s="13">
        <f t="shared" si="4"/>
        <v>30698.380108798316</v>
      </c>
      <c r="K26" s="13">
        <f t="shared" si="4"/>
        <v>31344.57445847841</v>
      </c>
      <c r="L26" s="13">
        <f t="shared" si="4"/>
        <v>32609.424432679767</v>
      </c>
      <c r="M26" s="13">
        <f t="shared" si="4"/>
        <v>31790.34688358899</v>
      </c>
      <c r="N26" s="13">
        <f t="shared" si="4"/>
        <v>31611.0990634528</v>
      </c>
      <c r="O26" s="34" t="s">
        <v>51</v>
      </c>
      <c r="Q26" s="15"/>
    </row>
    <row r="27" spans="1:17" ht="13.5">
      <c r="A27" s="35"/>
      <c r="B27" s="27" t="s">
        <v>52</v>
      </c>
      <c r="C27" s="28">
        <v>24848.82453032172</v>
      </c>
      <c r="D27" s="28">
        <v>24968.029374615162</v>
      </c>
      <c r="E27" s="28">
        <v>24702.436286191103</v>
      </c>
      <c r="F27" s="28">
        <v>24119.27450004178</v>
      </c>
      <c r="G27" s="28">
        <v>25312.313125327168</v>
      </c>
      <c r="H27" s="28">
        <v>25450.898858178312</v>
      </c>
      <c r="I27" s="28">
        <v>24514.013153758588</v>
      </c>
      <c r="J27" s="28">
        <v>24436.953082839616</v>
      </c>
      <c r="K27" s="28">
        <v>25013.50683864831</v>
      </c>
      <c r="L27" s="28">
        <v>26221.545292991264</v>
      </c>
      <c r="M27" s="28">
        <v>25466.66118312809</v>
      </c>
      <c r="N27" s="28">
        <v>25115.9584406299</v>
      </c>
      <c r="O27" s="27" t="s">
        <v>53</v>
      </c>
      <c r="Q27" s="15"/>
    </row>
    <row r="28" spans="1:17" ht="13.5">
      <c r="A28" s="35"/>
      <c r="B28" s="27" t="s">
        <v>54</v>
      </c>
      <c r="C28" s="28">
        <v>6574.257027629703</v>
      </c>
      <c r="D28" s="28">
        <v>6506.916806519701</v>
      </c>
      <c r="E28" s="28">
        <v>6421.4808266908985</v>
      </c>
      <c r="F28" s="28">
        <v>6143.615646803702</v>
      </c>
      <c r="G28" s="28">
        <v>6250.9337159481975</v>
      </c>
      <c r="H28" s="28">
        <v>6288.1821255959</v>
      </c>
      <c r="I28" s="28">
        <v>6227.354691974298</v>
      </c>
      <c r="J28" s="28">
        <v>6261.427025958699</v>
      </c>
      <c r="K28" s="28">
        <v>6331.067619830102</v>
      </c>
      <c r="L28" s="28">
        <v>6387.8791396885035</v>
      </c>
      <c r="M28" s="28">
        <v>6323.685700460902</v>
      </c>
      <c r="N28" s="28">
        <v>6495.1406228229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99.99999999999999</v>
      </c>
      <c r="G33" s="37">
        <f t="shared" si="5"/>
        <v>100</v>
      </c>
      <c r="H33" s="37">
        <f t="shared" si="5"/>
        <v>100.00000000000001</v>
      </c>
      <c r="I33" s="37">
        <f t="shared" si="5"/>
        <v>100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99.99999999999999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0.09452069521274653</v>
      </c>
      <c r="I34" s="38">
        <f t="shared" si="6"/>
        <v>0.09758837066244666</v>
      </c>
      <c r="J34" s="38">
        <f t="shared" si="6"/>
        <v>0.0977250261859968</v>
      </c>
      <c r="K34" s="38">
        <f t="shared" si="6"/>
        <v>0.09571034387383522</v>
      </c>
      <c r="L34" s="38">
        <f t="shared" si="6"/>
        <v>0.09199794391321817</v>
      </c>
      <c r="M34" s="38">
        <f t="shared" si="6"/>
        <v>0.0943682688013913</v>
      </c>
      <c r="N34" s="38">
        <f t="shared" si="6"/>
        <v>0.16971176699681698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12.162340875442004</v>
      </c>
      <c r="D35" s="39">
        <f t="shared" si="7"/>
        <v>12.177716895350066</v>
      </c>
      <c r="E35" s="39">
        <f t="shared" si="7"/>
        <v>12.343607061310726</v>
      </c>
      <c r="F35" s="39">
        <f t="shared" si="7"/>
        <v>12.00867299516341</v>
      </c>
      <c r="G35" s="39">
        <f t="shared" si="7"/>
        <v>11.897967623049382</v>
      </c>
      <c r="H35" s="39">
        <f t="shared" si="7"/>
        <v>11.95692563078404</v>
      </c>
      <c r="I35" s="39">
        <f t="shared" si="7"/>
        <v>11.4705292984286</v>
      </c>
      <c r="J35" s="39">
        <f t="shared" si="7"/>
        <v>11.6510459870995</v>
      </c>
      <c r="K35" s="39">
        <f t="shared" si="7"/>
        <v>11.833033882736116</v>
      </c>
      <c r="L35" s="39">
        <f t="shared" si="7"/>
        <v>11.642605166135105</v>
      </c>
      <c r="M35" s="39">
        <f t="shared" si="7"/>
        <v>11.798811546104588</v>
      </c>
      <c r="N35" s="39">
        <f t="shared" si="7"/>
        <v>12.317942926852751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87.837659124558</v>
      </c>
      <c r="D36" s="39">
        <f t="shared" si="8"/>
        <v>87.82228310464994</v>
      </c>
      <c r="E36" s="39">
        <f t="shared" si="8"/>
        <v>87.65639293868928</v>
      </c>
      <c r="F36" s="39">
        <f t="shared" si="8"/>
        <v>87.99132700483658</v>
      </c>
      <c r="G36" s="39">
        <f t="shared" si="8"/>
        <v>88.10203237695062</v>
      </c>
      <c r="H36" s="39">
        <f t="shared" si="8"/>
        <v>87.94855367400322</v>
      </c>
      <c r="I36" s="39">
        <f t="shared" si="8"/>
        <v>88.43188233090895</v>
      </c>
      <c r="J36" s="39">
        <f t="shared" si="8"/>
        <v>88.25122898671451</v>
      </c>
      <c r="K36" s="39">
        <f t="shared" si="8"/>
        <v>88.07125577339005</v>
      </c>
      <c r="L36" s="39">
        <f t="shared" si="8"/>
        <v>88.26539688995167</v>
      </c>
      <c r="M36" s="39">
        <f t="shared" si="8"/>
        <v>88.10682018509401</v>
      </c>
      <c r="N36" s="39">
        <f t="shared" si="8"/>
        <v>87.51234530615044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99.99999999999999</v>
      </c>
      <c r="I37" s="37">
        <f t="shared" si="9"/>
        <v>99.99999999999999</v>
      </c>
      <c r="J37" s="37">
        <f t="shared" si="9"/>
        <v>100.00000000000001</v>
      </c>
      <c r="K37" s="37">
        <f t="shared" si="9"/>
        <v>100</v>
      </c>
      <c r="L37" s="37">
        <f t="shared" si="9"/>
        <v>99.99999999999999</v>
      </c>
      <c r="M37" s="37">
        <f t="shared" si="9"/>
        <v>100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63.25510834429201</v>
      </c>
      <c r="D38" s="40">
        <f aca="true" t="shared" si="10" ref="D38:N38">+D39+D41+D42</f>
        <v>62.5585744400654</v>
      </c>
      <c r="E38" s="40">
        <f t="shared" si="10"/>
        <v>62.626598844620815</v>
      </c>
      <c r="F38" s="40">
        <f t="shared" si="10"/>
        <v>63.117701977513036</v>
      </c>
      <c r="G38" s="40">
        <f t="shared" si="10"/>
        <v>61.726143977974374</v>
      </c>
      <c r="H38" s="40">
        <f t="shared" si="10"/>
        <v>61.33883168891788</v>
      </c>
      <c r="I38" s="40">
        <f t="shared" si="10"/>
        <v>61.52130988706272</v>
      </c>
      <c r="J38" s="40">
        <f t="shared" si="10"/>
        <v>61.84750725867867</v>
      </c>
      <c r="K38" s="40">
        <f t="shared" si="10"/>
        <v>60.75112093308344</v>
      </c>
      <c r="L38" s="40">
        <f t="shared" si="10"/>
        <v>59.120444715204655</v>
      </c>
      <c r="M38" s="40">
        <f t="shared" si="10"/>
        <v>59.41939901422346</v>
      </c>
      <c r="N38" s="40">
        <f t="shared" si="10"/>
        <v>59.66184016527011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20.43846107062709</v>
      </c>
      <c r="D39" s="39">
        <f t="shared" si="11"/>
        <v>19.742086342343164</v>
      </c>
      <c r="E39" s="39">
        <f t="shared" si="11"/>
        <v>19.641518304114033</v>
      </c>
      <c r="F39" s="39">
        <f t="shared" si="11"/>
        <v>19.635584578618</v>
      </c>
      <c r="G39" s="39">
        <f t="shared" si="11"/>
        <v>19.21440966144862</v>
      </c>
      <c r="H39" s="39">
        <f t="shared" si="11"/>
        <v>19.02541926159055</v>
      </c>
      <c r="I39" s="39">
        <f t="shared" si="11"/>
        <v>18.891151513121773</v>
      </c>
      <c r="J39" s="39">
        <f t="shared" si="11"/>
        <v>18.673977767676757</v>
      </c>
      <c r="K39" s="39">
        <f t="shared" si="11"/>
        <v>18.34303380177843</v>
      </c>
      <c r="L39" s="39">
        <f t="shared" si="11"/>
        <v>17.665989950173717</v>
      </c>
      <c r="M39" s="39">
        <f t="shared" si="11"/>
        <v>17.768618232471407</v>
      </c>
      <c r="N39" s="39">
        <f t="shared" si="11"/>
        <v>17.9102066911852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26.99948516860487</v>
      </c>
      <c r="D41" s="39">
        <f t="shared" si="13"/>
        <v>26.879873135129355</v>
      </c>
      <c r="E41" s="39">
        <f t="shared" si="13"/>
        <v>26.896686282297576</v>
      </c>
      <c r="F41" s="39">
        <f t="shared" si="13"/>
        <v>27.233239728178678</v>
      </c>
      <c r="G41" s="39">
        <f t="shared" si="13"/>
        <v>26.957324414176746</v>
      </c>
      <c r="H41" s="39">
        <f t="shared" si="13"/>
        <v>26.69837353440392</v>
      </c>
      <c r="I41" s="39">
        <f t="shared" si="13"/>
        <v>26.409256828986887</v>
      </c>
      <c r="J41" s="39">
        <f t="shared" si="13"/>
        <v>26.75512908453401</v>
      </c>
      <c r="K41" s="39">
        <f t="shared" si="13"/>
        <v>26.125739362676363</v>
      </c>
      <c r="L41" s="39">
        <f t="shared" si="13"/>
        <v>25.615189687948615</v>
      </c>
      <c r="M41" s="39">
        <f t="shared" si="13"/>
        <v>25.60682130447225</v>
      </c>
      <c r="N41" s="39">
        <f t="shared" si="13"/>
        <v>25.043390108356455</v>
      </c>
      <c r="O41" s="29" t="s">
        <v>39</v>
      </c>
    </row>
    <row r="42" spans="2:15" ht="13.5">
      <c r="B42" s="27" t="s">
        <v>48</v>
      </c>
      <c r="C42" s="39">
        <f t="shared" si="13"/>
        <v>15.817162105060051</v>
      </c>
      <c r="D42" s="39">
        <f t="shared" si="13"/>
        <v>15.936614962592882</v>
      </c>
      <c r="E42" s="39">
        <f t="shared" si="13"/>
        <v>16.088394258209206</v>
      </c>
      <c r="F42" s="39">
        <f t="shared" si="13"/>
        <v>16.248877670716357</v>
      </c>
      <c r="G42" s="39">
        <f t="shared" si="13"/>
        <v>15.554409902349006</v>
      </c>
      <c r="H42" s="39">
        <f t="shared" si="13"/>
        <v>15.615038892923405</v>
      </c>
      <c r="I42" s="39">
        <f t="shared" si="13"/>
        <v>16.22090154495406</v>
      </c>
      <c r="J42" s="39">
        <f t="shared" si="13"/>
        <v>16.418400406467903</v>
      </c>
      <c r="K42" s="39">
        <f t="shared" si="13"/>
        <v>16.28234776862865</v>
      </c>
      <c r="L42" s="39">
        <f t="shared" si="13"/>
        <v>15.83926507708232</v>
      </c>
      <c r="M42" s="39">
        <f t="shared" si="13"/>
        <v>16.043959477279802</v>
      </c>
      <c r="N42" s="39">
        <f t="shared" si="13"/>
        <v>16.70824336572845</v>
      </c>
      <c r="O42" s="29"/>
    </row>
    <row r="43" spans="2:15" ht="13.5">
      <c r="B43" s="33" t="s">
        <v>40</v>
      </c>
      <c r="C43" s="40">
        <f aca="true" t="shared" si="14" ref="C43:N43">C18/C$12*100</f>
        <v>36.74489165570799</v>
      </c>
      <c r="D43" s="40">
        <f t="shared" si="14"/>
        <v>37.44142555993459</v>
      </c>
      <c r="E43" s="40">
        <f t="shared" si="14"/>
        <v>37.373401155379185</v>
      </c>
      <c r="F43" s="40">
        <f t="shared" si="14"/>
        <v>36.882298022486964</v>
      </c>
      <c r="G43" s="40">
        <f t="shared" si="14"/>
        <v>38.27385602202563</v>
      </c>
      <c r="H43" s="40">
        <f t="shared" si="14"/>
        <v>38.661168311082115</v>
      </c>
      <c r="I43" s="40">
        <f t="shared" si="14"/>
        <v>38.47869011293727</v>
      </c>
      <c r="J43" s="40">
        <f t="shared" si="14"/>
        <v>38.15249274132134</v>
      </c>
      <c r="K43" s="40">
        <f t="shared" si="14"/>
        <v>39.24887906691655</v>
      </c>
      <c r="L43" s="40">
        <f t="shared" si="14"/>
        <v>40.87955528479534</v>
      </c>
      <c r="M43" s="40">
        <f t="shared" si="14"/>
        <v>40.58060098577654</v>
      </c>
      <c r="N43" s="40">
        <f t="shared" si="14"/>
        <v>40.3381598347299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99.99999999999999</v>
      </c>
      <c r="F44" s="37">
        <f t="shared" si="15"/>
        <v>99.99999999999999</v>
      </c>
      <c r="G44" s="37">
        <f t="shared" si="15"/>
        <v>99.99999999999999</v>
      </c>
      <c r="H44" s="37">
        <f t="shared" si="15"/>
        <v>100</v>
      </c>
      <c r="I44" s="37">
        <f t="shared" si="15"/>
        <v>99.99999999999999</v>
      </c>
      <c r="J44" s="37">
        <f t="shared" si="15"/>
        <v>99.99999999999999</v>
      </c>
      <c r="K44" s="37">
        <f t="shared" si="15"/>
        <v>99.99999999999999</v>
      </c>
      <c r="L44" s="37">
        <f t="shared" si="15"/>
        <v>99.99999999999999</v>
      </c>
      <c r="M44" s="37">
        <f t="shared" si="15"/>
        <v>100.00000000000001</v>
      </c>
      <c r="N44" s="37">
        <f t="shared" si="15"/>
        <v>100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38.85700794489845</v>
      </c>
      <c r="D45" s="39">
        <f t="shared" si="16"/>
        <v>38.92776571798195</v>
      </c>
      <c r="E45" s="39">
        <f t="shared" si="16"/>
        <v>39.100384963173816</v>
      </c>
      <c r="F45" s="39">
        <f t="shared" si="16"/>
        <v>39.38245808695211</v>
      </c>
      <c r="G45" s="39">
        <f t="shared" si="16"/>
        <v>39.08287955897613</v>
      </c>
      <c r="H45" s="39">
        <f t="shared" si="16"/>
        <v>39.2573742611263</v>
      </c>
      <c r="I45" s="39">
        <f t="shared" si="16"/>
        <v>35.570918119564254</v>
      </c>
      <c r="J45" s="39">
        <f t="shared" si="16"/>
        <v>34.95018872265895</v>
      </c>
      <c r="K45" s="39">
        <f t="shared" si="16"/>
        <v>36.43942706556548</v>
      </c>
      <c r="L45" s="39">
        <f t="shared" si="16"/>
        <v>35.10288980840625</v>
      </c>
      <c r="M45" s="39">
        <f t="shared" si="16"/>
        <v>35.94449452128672</v>
      </c>
      <c r="N45" s="39">
        <f t="shared" si="16"/>
        <v>36.736221290112184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21.892183566225285</v>
      </c>
      <c r="D46" s="39">
        <f t="shared" si="17"/>
        <v>22.18600585184546</v>
      </c>
      <c r="E46" s="39">
        <f t="shared" si="17"/>
        <v>22.52778800187097</v>
      </c>
      <c r="F46" s="39">
        <f t="shared" si="17"/>
        <v>22.15676816538269</v>
      </c>
      <c r="G46" s="39">
        <f t="shared" si="17"/>
        <v>21.67216002641537</v>
      </c>
      <c r="H46" s="39">
        <f t="shared" si="17"/>
        <v>22.68967886488012</v>
      </c>
      <c r="I46" s="39">
        <f t="shared" si="17"/>
        <v>26.846499508009902</v>
      </c>
      <c r="J46" s="39">
        <f t="shared" si="17"/>
        <v>27.460382648370572</v>
      </c>
      <c r="K46" s="39">
        <f t="shared" si="17"/>
        <v>27.304223310197262</v>
      </c>
      <c r="L46" s="39">
        <f t="shared" si="17"/>
        <v>29.474122877076336</v>
      </c>
      <c r="M46" s="39">
        <f t="shared" si="17"/>
        <v>29.523592705390776</v>
      </c>
      <c r="N46" s="39">
        <f t="shared" si="17"/>
        <v>28.97082903307569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27.45500310586389</v>
      </c>
      <c r="D47" s="39">
        <f t="shared" si="18"/>
        <v>27.547387365336135</v>
      </c>
      <c r="E47" s="39">
        <f t="shared" si="18"/>
        <v>26.835036905888405</v>
      </c>
      <c r="F47" s="39">
        <f t="shared" si="18"/>
        <v>26.873674944537424</v>
      </c>
      <c r="G47" s="39">
        <f t="shared" si="18"/>
        <v>28.07945017768353</v>
      </c>
      <c r="H47" s="39">
        <f t="shared" si="18"/>
        <v>27.047776237597475</v>
      </c>
      <c r="I47" s="39">
        <f t="shared" si="18"/>
        <v>26.84062047640316</v>
      </c>
      <c r="J47" s="39">
        <f t="shared" si="18"/>
        <v>26.813058684346043</v>
      </c>
      <c r="K47" s="39">
        <f t="shared" si="18"/>
        <v>25.599027974142462</v>
      </c>
      <c r="L47" s="39">
        <f t="shared" si="18"/>
        <v>24.84827374873577</v>
      </c>
      <c r="M47" s="39">
        <f t="shared" si="18"/>
        <v>23.950975587692632</v>
      </c>
      <c r="N47" s="39">
        <f t="shared" si="18"/>
        <v>23.73830450125661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4.595182505691009</v>
      </c>
      <c r="D48" s="39">
        <f t="shared" si="19"/>
        <v>4.464208389471932</v>
      </c>
      <c r="E48" s="39">
        <f t="shared" si="19"/>
        <v>4.553132930473796</v>
      </c>
      <c r="F48" s="39">
        <f t="shared" si="19"/>
        <v>4.549508585397004</v>
      </c>
      <c r="G48" s="39">
        <f t="shared" si="19"/>
        <v>4.419856146724698</v>
      </c>
      <c r="H48" s="39">
        <f t="shared" si="19"/>
        <v>4.346956355999495</v>
      </c>
      <c r="I48" s="39">
        <f t="shared" si="19"/>
        <v>4.240243075849128</v>
      </c>
      <c r="J48" s="39">
        <f t="shared" si="19"/>
        <v>4.342612754517698</v>
      </c>
      <c r="K48" s="39">
        <f t="shared" si="19"/>
        <v>4.315797575755855</v>
      </c>
      <c r="L48" s="39">
        <f t="shared" si="19"/>
        <v>4.28361397320501</v>
      </c>
      <c r="M48" s="39">
        <f t="shared" si="19"/>
        <v>4.301769846166619</v>
      </c>
      <c r="N48" s="39">
        <f t="shared" si="19"/>
        <v>4.237688662678472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0.0376797526282203</v>
      </c>
      <c r="D49" s="39">
        <f t="shared" si="20"/>
        <v>0.036925858971813275</v>
      </c>
      <c r="E49" s="39">
        <f t="shared" si="20"/>
        <v>0.035481970316420135</v>
      </c>
      <c r="F49" s="39">
        <f t="shared" si="20"/>
        <v>0.033679350768031045</v>
      </c>
      <c r="G49" s="39">
        <f t="shared" si="20"/>
        <v>0.03142152482687756</v>
      </c>
      <c r="H49" s="39">
        <f t="shared" si="20"/>
        <v>0.03275268541648822</v>
      </c>
      <c r="I49" s="39">
        <f t="shared" si="20"/>
        <v>0.032998354972054604</v>
      </c>
      <c r="J49" s="39">
        <f t="shared" si="20"/>
        <v>0.03292556288467842</v>
      </c>
      <c r="K49" s="39">
        <f t="shared" si="20"/>
        <v>0.030539709848607374</v>
      </c>
      <c r="L49" s="39">
        <f t="shared" si="20"/>
        <v>0.027709343549604772</v>
      </c>
      <c r="M49" s="39">
        <f t="shared" si="20"/>
        <v>0.026302944285947958</v>
      </c>
      <c r="N49" s="39">
        <f t="shared" si="20"/>
        <v>0.026325805592192615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7.1629431246931485</v>
      </c>
      <c r="D50" s="39">
        <f t="shared" si="21"/>
        <v>6.837706816392705</v>
      </c>
      <c r="E50" s="39">
        <f t="shared" si="21"/>
        <v>6.948175228276583</v>
      </c>
      <c r="F50" s="39">
        <f t="shared" si="21"/>
        <v>7.00391086696273</v>
      </c>
      <c r="G50" s="39">
        <f t="shared" si="21"/>
        <v>6.714232565373379</v>
      </c>
      <c r="H50" s="39">
        <f t="shared" si="21"/>
        <v>6.625461594980127</v>
      </c>
      <c r="I50" s="39">
        <f t="shared" si="21"/>
        <v>6.468720465201503</v>
      </c>
      <c r="J50" s="39">
        <f t="shared" si="21"/>
        <v>6.400831627222034</v>
      </c>
      <c r="K50" s="39">
        <f t="shared" si="21"/>
        <v>6.310984364490328</v>
      </c>
      <c r="L50" s="39">
        <f t="shared" si="21"/>
        <v>6.263390249027029</v>
      </c>
      <c r="M50" s="39">
        <f t="shared" si="21"/>
        <v>6.25286439517731</v>
      </c>
      <c r="N50" s="39">
        <f t="shared" si="21"/>
        <v>6.290630707284868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99.99999999999999</v>
      </c>
      <c r="F51" s="37">
        <f t="shared" si="22"/>
        <v>100.00000000000001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100.00000000000001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79.07825489519462</v>
      </c>
      <c r="D52" s="39">
        <f t="shared" si="23"/>
        <v>79.32667853005019</v>
      </c>
      <c r="E52" s="39">
        <f t="shared" si="23"/>
        <v>79.3680184810893</v>
      </c>
      <c r="F52" s="39">
        <f t="shared" si="23"/>
        <v>79.69917738526341</v>
      </c>
      <c r="G52" s="39">
        <f t="shared" si="23"/>
        <v>80.1955301132904</v>
      </c>
      <c r="H52" s="39">
        <f t="shared" si="23"/>
        <v>80.18788846214365</v>
      </c>
      <c r="I52" s="39">
        <f t="shared" si="23"/>
        <v>79.7427534024362</v>
      </c>
      <c r="J52" s="39">
        <f t="shared" si="23"/>
        <v>79.60339599754927</v>
      </c>
      <c r="K52" s="39">
        <f t="shared" si="23"/>
        <v>79.80171136725193</v>
      </c>
      <c r="L52" s="39">
        <f t="shared" si="23"/>
        <v>80.41094177275069</v>
      </c>
      <c r="M52" s="39">
        <f t="shared" si="23"/>
        <v>80.10815760011303</v>
      </c>
      <c r="N52" s="39">
        <f t="shared" si="23"/>
        <v>79.45297438160807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20.921745104805375</v>
      </c>
      <c r="D53" s="39">
        <f t="shared" si="24"/>
        <v>20.67332146994981</v>
      </c>
      <c r="E53" s="39">
        <f t="shared" si="24"/>
        <v>20.631981518910695</v>
      </c>
      <c r="F53" s="39">
        <f t="shared" si="24"/>
        <v>20.3008226147366</v>
      </c>
      <c r="G53" s="39">
        <f t="shared" si="24"/>
        <v>19.804469886709594</v>
      </c>
      <c r="H53" s="39">
        <f t="shared" si="24"/>
        <v>19.812111537856346</v>
      </c>
      <c r="I53" s="39">
        <f t="shared" si="24"/>
        <v>20.257246597563803</v>
      </c>
      <c r="J53" s="39">
        <f t="shared" si="24"/>
        <v>20.39660400245074</v>
      </c>
      <c r="K53" s="39">
        <f t="shared" si="24"/>
        <v>20.198288632748078</v>
      </c>
      <c r="L53" s="39">
        <f t="shared" si="24"/>
        <v>19.58905822724931</v>
      </c>
      <c r="M53" s="39">
        <f t="shared" si="24"/>
        <v>19.891842399886972</v>
      </c>
      <c r="N53" s="39">
        <f t="shared" si="24"/>
        <v>20.547025618391935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31895.19836819631</v>
      </c>
      <c r="D8" s="13">
        <f t="shared" si="0"/>
        <v>32571.314700263905</v>
      </c>
      <c r="E8" s="13">
        <f t="shared" si="0"/>
        <v>31964.920312939794</v>
      </c>
      <c r="F8" s="13">
        <f t="shared" si="0"/>
        <v>32618.172616007003</v>
      </c>
      <c r="G8" s="13">
        <f t="shared" si="0"/>
        <v>32652.7788057704</v>
      </c>
      <c r="H8" s="13">
        <f t="shared" si="0"/>
        <v>32016.049516641975</v>
      </c>
      <c r="I8" s="13">
        <f t="shared" si="0"/>
        <v>31788.809078244885</v>
      </c>
      <c r="J8" s="13">
        <f t="shared" si="0"/>
        <v>31266.768317586106</v>
      </c>
      <c r="K8" s="13">
        <f t="shared" si="0"/>
        <v>32443.893352360625</v>
      </c>
      <c r="L8" s="13">
        <f t="shared" si="0"/>
        <v>32825.2967285871</v>
      </c>
      <c r="M8" s="13">
        <f t="shared" si="0"/>
        <v>32101.7701555758</v>
      </c>
      <c r="N8" s="13">
        <f t="shared" si="0"/>
        <v>32445.96173619606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53.7293663102</v>
      </c>
      <c r="D9" s="17">
        <v>53.4190094757</v>
      </c>
      <c r="E9" s="17">
        <v>41.3819764609</v>
      </c>
      <c r="F9" s="17">
        <v>41.4579728318</v>
      </c>
      <c r="G9" s="17">
        <v>41.5754508669</v>
      </c>
      <c r="H9" s="17">
        <v>11.2572854305</v>
      </c>
      <c r="I9" s="17">
        <v>11.6036283117</v>
      </c>
      <c r="J9" s="17">
        <v>11.601274952799999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3968.1258219674</v>
      </c>
      <c r="D10" s="17">
        <v>3949.2108837008996</v>
      </c>
      <c r="E10" s="17">
        <v>3932.5500772302994</v>
      </c>
      <c r="F10" s="17">
        <v>3812.1575253579995</v>
      </c>
      <c r="G10" s="17">
        <v>3794.1555728666995</v>
      </c>
      <c r="H10" s="17">
        <v>3811.1872911825994</v>
      </c>
      <c r="I10" s="17">
        <v>3318.6609721871996</v>
      </c>
      <c r="J10" s="17">
        <v>3029.7937398492</v>
      </c>
      <c r="K10" s="17">
        <v>3153.5213121973993</v>
      </c>
      <c r="L10" s="17">
        <v>2960.4671902212995</v>
      </c>
      <c r="M10" s="17">
        <v>3322.559038999501</v>
      </c>
      <c r="N10" s="17">
        <v>3263.3282212094005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27873.34317991871</v>
      </c>
      <c r="D11" s="17">
        <v>28568.684807087306</v>
      </c>
      <c r="E11" s="17">
        <v>27990.988259248596</v>
      </c>
      <c r="F11" s="17">
        <v>28764.557117817203</v>
      </c>
      <c r="G11" s="17">
        <v>28817.0477820368</v>
      </c>
      <c r="H11" s="17">
        <v>28193.604940028876</v>
      </c>
      <c r="I11" s="17">
        <v>28458.544477745985</v>
      </c>
      <c r="J11" s="17">
        <v>28225.373302784104</v>
      </c>
      <c r="K11" s="17">
        <v>29290.372040163224</v>
      </c>
      <c r="L11" s="17">
        <v>29864.829538365797</v>
      </c>
      <c r="M11" s="17">
        <v>28779.211116576298</v>
      </c>
      <c r="N11" s="17">
        <v>29182.633514986657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31895.198368196307</v>
      </c>
      <c r="D12" s="13">
        <f t="shared" si="1"/>
        <v>32571.3147002639</v>
      </c>
      <c r="E12" s="13">
        <f t="shared" si="1"/>
        <v>31964.920312939794</v>
      </c>
      <c r="F12" s="13">
        <f t="shared" si="1"/>
        <v>32618.172616007</v>
      </c>
      <c r="G12" s="13">
        <f t="shared" si="1"/>
        <v>32652.7788057704</v>
      </c>
      <c r="H12" s="13">
        <f t="shared" si="1"/>
        <v>32016.049516641993</v>
      </c>
      <c r="I12" s="13">
        <f t="shared" si="1"/>
        <v>31788.809078244904</v>
      </c>
      <c r="J12" s="13">
        <f t="shared" si="1"/>
        <v>31266.768317586102</v>
      </c>
      <c r="K12" s="13">
        <f t="shared" si="1"/>
        <v>32443.893352360603</v>
      </c>
      <c r="L12" s="13">
        <f t="shared" si="1"/>
        <v>32825.2967285871</v>
      </c>
      <c r="M12" s="13">
        <f t="shared" si="1"/>
        <v>32101.770155575796</v>
      </c>
      <c r="N12" s="13">
        <f t="shared" si="1"/>
        <v>32445.9617361961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19011.295820393007</v>
      </c>
      <c r="D13" s="25">
        <f aca="true" t="shared" si="2" ref="D13:N13">+D14+D16+D17</f>
        <v>18801.7594630596</v>
      </c>
      <c r="E13" s="25">
        <f t="shared" si="2"/>
        <v>18443.788302497593</v>
      </c>
      <c r="F13" s="25">
        <f t="shared" si="2"/>
        <v>18455.7368930811</v>
      </c>
      <c r="G13" s="25">
        <f t="shared" si="2"/>
        <v>18355.393941133603</v>
      </c>
      <c r="H13" s="25">
        <f t="shared" si="2"/>
        <v>18130.013393682995</v>
      </c>
      <c r="I13" s="25">
        <f t="shared" si="2"/>
        <v>18252.689989481</v>
      </c>
      <c r="J13" s="25">
        <f t="shared" si="2"/>
        <v>18128.3011953541</v>
      </c>
      <c r="K13" s="25">
        <f t="shared" si="2"/>
        <v>18663.189053301</v>
      </c>
      <c r="L13" s="25">
        <f t="shared" si="2"/>
        <v>19261.1346689974</v>
      </c>
      <c r="M13" s="25">
        <f t="shared" si="2"/>
        <v>18830.513499647095</v>
      </c>
      <c r="N13" s="25">
        <f t="shared" si="2"/>
        <v>19125.918000808702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5617.992463440607</v>
      </c>
      <c r="D14" s="28">
        <v>5432.8451543244</v>
      </c>
      <c r="E14" s="28">
        <v>5310.632336598102</v>
      </c>
      <c r="F14" s="28">
        <v>5259.536753867399</v>
      </c>
      <c r="G14" s="28">
        <v>5235.954650002402</v>
      </c>
      <c r="H14" s="28">
        <v>5187.740045720799</v>
      </c>
      <c r="I14" s="28">
        <v>5210.0298938946</v>
      </c>
      <c r="J14" s="28">
        <v>5099.843305853405</v>
      </c>
      <c r="K14" s="28">
        <v>5252.439485410102</v>
      </c>
      <c r="L14" s="28">
        <v>5408.442265323201</v>
      </c>
      <c r="M14" s="28">
        <v>5270.2812611608015</v>
      </c>
      <c r="N14" s="28">
        <v>5379.802502408401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8032.543287427397</v>
      </c>
      <c r="D16" s="28">
        <v>7975.097950639995</v>
      </c>
      <c r="E16" s="28">
        <v>7784.161078152694</v>
      </c>
      <c r="F16" s="28">
        <v>7896.271276537901</v>
      </c>
      <c r="G16" s="28">
        <v>7889.901530656499</v>
      </c>
      <c r="H16" s="28">
        <v>7723.310784098096</v>
      </c>
      <c r="I16" s="28">
        <v>7810.190289169303</v>
      </c>
      <c r="J16" s="28">
        <v>7799.703258995894</v>
      </c>
      <c r="K16" s="28">
        <v>8125.356601035198</v>
      </c>
      <c r="L16" s="28">
        <v>8493.204766335602</v>
      </c>
      <c r="M16" s="28">
        <v>8269.062818108498</v>
      </c>
      <c r="N16" s="28">
        <v>8394.578407203704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5360.760069525001</v>
      </c>
      <c r="D17" s="28">
        <v>5393.816358095204</v>
      </c>
      <c r="E17" s="28">
        <v>5348.994887746798</v>
      </c>
      <c r="F17" s="28">
        <v>5299.9288626758</v>
      </c>
      <c r="G17" s="28">
        <v>5229.537760474701</v>
      </c>
      <c r="H17" s="28">
        <v>5218.9625638641</v>
      </c>
      <c r="I17" s="28">
        <v>5232.469806417099</v>
      </c>
      <c r="J17" s="28">
        <v>5228.754630504801</v>
      </c>
      <c r="K17" s="28">
        <v>5285.3929668557</v>
      </c>
      <c r="L17" s="28">
        <v>5359.487637338598</v>
      </c>
      <c r="M17" s="28">
        <v>5291.169420377797</v>
      </c>
      <c r="N17" s="28">
        <v>5351.537091196598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12883.9025478033</v>
      </c>
      <c r="D18" s="25">
        <v>13769.5552372043</v>
      </c>
      <c r="E18" s="25">
        <v>13521.132010442203</v>
      </c>
      <c r="F18" s="25">
        <v>14162.4357229259</v>
      </c>
      <c r="G18" s="25">
        <v>14297.384864636795</v>
      </c>
      <c r="H18" s="25">
        <v>13886.036122958998</v>
      </c>
      <c r="I18" s="25">
        <v>13536.119088763902</v>
      </c>
      <c r="J18" s="25">
        <v>13138.467122232005</v>
      </c>
      <c r="K18" s="25">
        <v>13780.704299059602</v>
      </c>
      <c r="L18" s="25">
        <v>13564.162059589698</v>
      </c>
      <c r="M18" s="25">
        <v>13271.256655928702</v>
      </c>
      <c r="N18" s="25">
        <v>13320.043735387399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31895.198368196292</v>
      </c>
      <c r="D19" s="13">
        <f t="shared" si="3"/>
        <v>32571.314700263898</v>
      </c>
      <c r="E19" s="13">
        <f t="shared" si="3"/>
        <v>31964.9203129398</v>
      </c>
      <c r="F19" s="13">
        <f t="shared" si="3"/>
        <v>32618.172616007007</v>
      </c>
      <c r="G19" s="13">
        <f t="shared" si="3"/>
        <v>32652.778805770387</v>
      </c>
      <c r="H19" s="13">
        <f t="shared" si="3"/>
        <v>32016.049516642</v>
      </c>
      <c r="I19" s="13">
        <f t="shared" si="3"/>
        <v>31788.809078244893</v>
      </c>
      <c r="J19" s="13">
        <f t="shared" si="3"/>
        <v>31266.768317586102</v>
      </c>
      <c r="K19" s="13">
        <f t="shared" si="3"/>
        <v>32443.893352360603</v>
      </c>
      <c r="L19" s="13">
        <f t="shared" si="3"/>
        <v>32825.29672858709</v>
      </c>
      <c r="M19" s="13">
        <f t="shared" si="3"/>
        <v>32101.770155575803</v>
      </c>
      <c r="N19" s="13">
        <f t="shared" si="3"/>
        <v>32445.9617361961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11736.677362493798</v>
      </c>
      <c r="D20" s="28">
        <v>12137.230105355702</v>
      </c>
      <c r="E20" s="28">
        <v>12137.857093417704</v>
      </c>
      <c r="F20" s="28">
        <v>12135.740589732597</v>
      </c>
      <c r="G20" s="28">
        <v>12431.069489302292</v>
      </c>
      <c r="H20" s="28">
        <v>12213.936898354596</v>
      </c>
      <c r="I20" s="28">
        <v>12237.292498679997</v>
      </c>
      <c r="J20" s="28">
        <v>12297.4181006741</v>
      </c>
      <c r="K20" s="28">
        <v>12357.310807154005</v>
      </c>
      <c r="L20" s="28">
        <v>12143.7968082065</v>
      </c>
      <c r="M20" s="28">
        <v>12128.362345017802</v>
      </c>
      <c r="N20" s="28">
        <v>12353.507647999199</v>
      </c>
      <c r="O20" s="27" t="s">
        <v>44</v>
      </c>
      <c r="Q20" s="15"/>
    </row>
    <row r="21" spans="1:17" ht="13.5">
      <c r="A21" s="11"/>
      <c r="B21" s="27" t="s">
        <v>64</v>
      </c>
      <c r="C21" s="28">
        <v>9172.1109329208</v>
      </c>
      <c r="D21" s="28">
        <v>9538.641852105495</v>
      </c>
      <c r="E21" s="28">
        <v>9383.3599011204</v>
      </c>
      <c r="F21" s="28">
        <v>10114.502569302698</v>
      </c>
      <c r="G21" s="28">
        <v>10204.310879341403</v>
      </c>
      <c r="H21" s="28">
        <v>9969.367915229004</v>
      </c>
      <c r="I21" s="28">
        <v>10168.25327669939</v>
      </c>
      <c r="J21" s="28">
        <v>9677.337730816003</v>
      </c>
      <c r="K21" s="28">
        <v>10272.928116921794</v>
      </c>
      <c r="L21" s="28">
        <v>9828.652494218293</v>
      </c>
      <c r="M21" s="28">
        <v>9896.2916983701</v>
      </c>
      <c r="N21" s="28">
        <v>10242.050968868798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7658.792870897899</v>
      </c>
      <c r="D22" s="28">
        <v>7655.606112726401</v>
      </c>
      <c r="E22" s="28">
        <v>7247.801890142702</v>
      </c>
      <c r="F22" s="28">
        <v>7186.382780029903</v>
      </c>
      <c r="G22" s="28">
        <v>6845.3873528844</v>
      </c>
      <c r="H22" s="28">
        <v>6684.062853062297</v>
      </c>
      <c r="I22" s="28">
        <v>6194.057294665901</v>
      </c>
      <c r="J22" s="28">
        <v>6129.919160767802</v>
      </c>
      <c r="K22" s="28">
        <v>6475.835876861702</v>
      </c>
      <c r="L22" s="28">
        <v>7466.878058486898</v>
      </c>
      <c r="M22" s="28">
        <v>6825.021653842297</v>
      </c>
      <c r="N22" s="28">
        <v>6535.974383038802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1338.8163485400003</v>
      </c>
      <c r="D23" s="28">
        <v>1324.9765712699998</v>
      </c>
      <c r="E23" s="28">
        <v>1316.6437331049992</v>
      </c>
      <c r="F23" s="28">
        <v>1334.1229160649998</v>
      </c>
      <c r="G23" s="28">
        <v>1339.7458289200003</v>
      </c>
      <c r="H23" s="28">
        <v>1325.57181965</v>
      </c>
      <c r="I23" s="28">
        <v>1343.1791196999998</v>
      </c>
      <c r="J23" s="28">
        <v>1328.2401825000002</v>
      </c>
      <c r="K23" s="28">
        <v>1416.8114701599998</v>
      </c>
      <c r="L23" s="28">
        <v>1434.87997216</v>
      </c>
      <c r="M23" s="28">
        <v>1387.86426649</v>
      </c>
      <c r="N23" s="28">
        <v>1408.84938691</v>
      </c>
      <c r="O23" s="36" t="s">
        <v>65</v>
      </c>
      <c r="Q23" s="15"/>
    </row>
    <row r="24" spans="1:17" ht="13.5">
      <c r="A24" s="35"/>
      <c r="B24" s="36" t="s">
        <v>47</v>
      </c>
      <c r="C24" s="28">
        <v>8.3588543854</v>
      </c>
      <c r="D24" s="28">
        <v>8.2051668225</v>
      </c>
      <c r="E24" s="28">
        <v>7.8412094778</v>
      </c>
      <c r="F24" s="28">
        <v>7.1711749517</v>
      </c>
      <c r="G24" s="28">
        <v>6.6040017502</v>
      </c>
      <c r="H24" s="28">
        <v>6.5728391323</v>
      </c>
      <c r="I24" s="28">
        <v>7.729014794399999</v>
      </c>
      <c r="J24" s="28">
        <v>7.572302838500001</v>
      </c>
      <c r="K24" s="28">
        <v>7.3590671095</v>
      </c>
      <c r="L24" s="28">
        <v>6.809411108800001</v>
      </c>
      <c r="M24" s="28">
        <v>6.1492921887000005</v>
      </c>
      <c r="N24" s="28">
        <v>6.2592201884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1980.4419989583976</v>
      </c>
      <c r="D25" s="28">
        <v>1906.654891983804</v>
      </c>
      <c r="E25" s="28">
        <v>1871.416485676195</v>
      </c>
      <c r="F25" s="28">
        <v>1840.2525859251064</v>
      </c>
      <c r="G25" s="28">
        <v>1825.661253572096</v>
      </c>
      <c r="H25" s="28">
        <v>1816.5371912138055</v>
      </c>
      <c r="I25" s="28">
        <v>1838.2978737052026</v>
      </c>
      <c r="J25" s="28">
        <v>1826.280839989698</v>
      </c>
      <c r="K25" s="28">
        <v>1913.6480141536028</v>
      </c>
      <c r="L25" s="28">
        <v>1944.2799844066012</v>
      </c>
      <c r="M25" s="28">
        <v>1858.0808996669039</v>
      </c>
      <c r="N25" s="28">
        <v>1899.3201291909038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31895.198368196317</v>
      </c>
      <c r="D26" s="13">
        <f t="shared" si="4"/>
        <v>32571.314700263916</v>
      </c>
      <c r="E26" s="13">
        <f t="shared" si="4"/>
        <v>31964.920312939805</v>
      </c>
      <c r="F26" s="13">
        <f t="shared" si="4"/>
        <v>32618.172616007007</v>
      </c>
      <c r="G26" s="13">
        <f t="shared" si="4"/>
        <v>32652.778805770395</v>
      </c>
      <c r="H26" s="13">
        <f t="shared" si="4"/>
        <v>32016.04951664197</v>
      </c>
      <c r="I26" s="13">
        <f t="shared" si="4"/>
        <v>31788.8090782449</v>
      </c>
      <c r="J26" s="13">
        <f t="shared" si="4"/>
        <v>31266.768317586106</v>
      </c>
      <c r="K26" s="13">
        <f t="shared" si="4"/>
        <v>32443.893352360636</v>
      </c>
      <c r="L26" s="13">
        <f t="shared" si="4"/>
        <v>32825.29672858709</v>
      </c>
      <c r="M26" s="13">
        <f t="shared" si="4"/>
        <v>32101.770155575792</v>
      </c>
      <c r="N26" s="13">
        <f t="shared" si="4"/>
        <v>32445.961736196063</v>
      </c>
      <c r="O26" s="34" t="s">
        <v>51</v>
      </c>
      <c r="Q26" s="15"/>
    </row>
    <row r="27" spans="1:17" ht="13.5">
      <c r="A27" s="35"/>
      <c r="B27" s="27" t="s">
        <v>52</v>
      </c>
      <c r="C27" s="28">
        <v>25334.407535468516</v>
      </c>
      <c r="D27" s="28">
        <v>26042.449962282415</v>
      </c>
      <c r="E27" s="28">
        <v>25569.602057205204</v>
      </c>
      <c r="F27" s="28">
        <v>26349.539008147105</v>
      </c>
      <c r="G27" s="28">
        <v>26390.887920465895</v>
      </c>
      <c r="H27" s="28">
        <v>25784.275140005575</v>
      </c>
      <c r="I27" s="28">
        <v>25498.2380554548</v>
      </c>
      <c r="J27" s="28">
        <v>25057.674071514204</v>
      </c>
      <c r="K27" s="28">
        <v>26139.737851930437</v>
      </c>
      <c r="L27" s="28">
        <v>26420.138171171493</v>
      </c>
      <c r="M27" s="28">
        <v>25766.507664166893</v>
      </c>
      <c r="N27" s="28">
        <v>26059.088834895563</v>
      </c>
      <c r="O27" s="27" t="s">
        <v>53</v>
      </c>
      <c r="Q27" s="15"/>
    </row>
    <row r="28" spans="1:17" ht="13.5">
      <c r="A28" s="35"/>
      <c r="B28" s="27" t="s">
        <v>54</v>
      </c>
      <c r="C28" s="28">
        <v>6560.790832727801</v>
      </c>
      <c r="D28" s="28">
        <v>6528.864737981501</v>
      </c>
      <c r="E28" s="28">
        <v>6395.318255734602</v>
      </c>
      <c r="F28" s="28">
        <v>6268.6336078599015</v>
      </c>
      <c r="G28" s="28">
        <v>6261.8908853044995</v>
      </c>
      <c r="H28" s="28">
        <v>6231.774376636396</v>
      </c>
      <c r="I28" s="28">
        <v>6290.5710227901</v>
      </c>
      <c r="J28" s="28">
        <v>6209.094246071902</v>
      </c>
      <c r="K28" s="28">
        <v>6304.155500430198</v>
      </c>
      <c r="L28" s="28">
        <v>6405.158557415599</v>
      </c>
      <c r="M28" s="28">
        <v>6335.2624914089</v>
      </c>
      <c r="N28" s="28">
        <v>6386.8729013004995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99.99999999999999</v>
      </c>
      <c r="E33" s="37">
        <f t="shared" si="5"/>
        <v>100</v>
      </c>
      <c r="F33" s="37">
        <f t="shared" si="5"/>
        <v>99.99999999999999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100.00000000000001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0.16845597161664064</v>
      </c>
      <c r="D34" s="38">
        <f t="shared" si="6"/>
        <v>0.16400630421978998</v>
      </c>
      <c r="E34" s="38">
        <f t="shared" si="6"/>
        <v>0.1294605963530216</v>
      </c>
      <c r="F34" s="38">
        <f t="shared" si="6"/>
        <v>0.12710084442760894</v>
      </c>
      <c r="G34" s="38">
        <f t="shared" si="6"/>
        <v>0.1273259195310899</v>
      </c>
      <c r="H34" s="38">
        <f t="shared" si="6"/>
        <v>0.035161381870828415</v>
      </c>
      <c r="I34" s="38">
        <f t="shared" si="6"/>
        <v>0.03650224292183725</v>
      </c>
      <c r="J34" s="38">
        <f t="shared" si="6"/>
        <v>0.03710417026461549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12.441138556843532</v>
      </c>
      <c r="D35" s="39">
        <f t="shared" si="7"/>
        <v>12.124812645861365</v>
      </c>
      <c r="E35" s="39">
        <f t="shared" si="7"/>
        <v>12.302705712168956</v>
      </c>
      <c r="F35" s="39">
        <f t="shared" si="7"/>
        <v>11.687219790747031</v>
      </c>
      <c r="G35" s="39">
        <f t="shared" si="7"/>
        <v>11.619701941557869</v>
      </c>
      <c r="H35" s="39">
        <f t="shared" si="7"/>
        <v>11.903989869835566</v>
      </c>
      <c r="I35" s="39">
        <f t="shared" si="7"/>
        <v>10.439714693364753</v>
      </c>
      <c r="J35" s="39">
        <f t="shared" si="7"/>
        <v>9.690140372278517</v>
      </c>
      <c r="K35" s="39">
        <f t="shared" si="7"/>
        <v>9.719922568935297</v>
      </c>
      <c r="L35" s="39">
        <f t="shared" si="7"/>
        <v>9.018858884048013</v>
      </c>
      <c r="M35" s="39">
        <f t="shared" si="7"/>
        <v>10.350080456302816</v>
      </c>
      <c r="N35" s="39">
        <f t="shared" si="7"/>
        <v>10.057733063183939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87.39040547153982</v>
      </c>
      <c r="D36" s="39">
        <f t="shared" si="8"/>
        <v>87.71118104991884</v>
      </c>
      <c r="E36" s="39">
        <f t="shared" si="8"/>
        <v>87.56783369147803</v>
      </c>
      <c r="F36" s="39">
        <f t="shared" si="8"/>
        <v>88.18567936482535</v>
      </c>
      <c r="G36" s="39">
        <f t="shared" si="8"/>
        <v>88.25297213891105</v>
      </c>
      <c r="H36" s="39">
        <f t="shared" si="8"/>
        <v>88.06084874829361</v>
      </c>
      <c r="I36" s="39">
        <f t="shared" si="8"/>
        <v>89.52378306371341</v>
      </c>
      <c r="J36" s="39">
        <f t="shared" si="8"/>
        <v>90.27275545745687</v>
      </c>
      <c r="K36" s="39">
        <f t="shared" si="8"/>
        <v>90.2800774310647</v>
      </c>
      <c r="L36" s="39">
        <f t="shared" si="8"/>
        <v>90.98114111595198</v>
      </c>
      <c r="M36" s="39">
        <f t="shared" si="8"/>
        <v>89.6499195436972</v>
      </c>
      <c r="N36" s="39">
        <f t="shared" si="8"/>
        <v>89.94226693681607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100.00000000000001</v>
      </c>
      <c r="F37" s="37">
        <f t="shared" si="9"/>
        <v>100</v>
      </c>
      <c r="G37" s="37">
        <f t="shared" si="9"/>
        <v>99.99999999999999</v>
      </c>
      <c r="H37" s="37">
        <f t="shared" si="9"/>
        <v>100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100</v>
      </c>
      <c r="M37" s="37">
        <f t="shared" si="9"/>
        <v>100.00000000000001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59.605510525213596</v>
      </c>
      <c r="D38" s="40">
        <f aca="true" t="shared" si="10" ref="D38:N38">+D39+D41+D42</f>
        <v>57.72490191471228</v>
      </c>
      <c r="E38" s="40">
        <f t="shared" si="10"/>
        <v>57.7000916064581</v>
      </c>
      <c r="F38" s="40">
        <f t="shared" si="10"/>
        <v>56.58114913532634</v>
      </c>
      <c r="G38" s="40">
        <f t="shared" si="10"/>
        <v>56.213880142690456</v>
      </c>
      <c r="H38" s="40">
        <f t="shared" si="10"/>
        <v>56.62789028439934</v>
      </c>
      <c r="I38" s="40">
        <f t="shared" si="10"/>
        <v>57.418602705605835</v>
      </c>
      <c r="J38" s="40">
        <f t="shared" si="10"/>
        <v>57.97945285300808</v>
      </c>
      <c r="K38" s="40">
        <f t="shared" si="10"/>
        <v>57.52450499885235</v>
      </c>
      <c r="L38" s="40">
        <f t="shared" si="10"/>
        <v>58.67771684824754</v>
      </c>
      <c r="M38" s="40">
        <f t="shared" si="10"/>
        <v>58.658801082894186</v>
      </c>
      <c r="N38" s="40">
        <f t="shared" si="10"/>
        <v>58.946990557139785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17.613912911237705</v>
      </c>
      <c r="D39" s="39">
        <f t="shared" si="11"/>
        <v>16.67984606798933</v>
      </c>
      <c r="E39" s="39">
        <f t="shared" si="11"/>
        <v>16.613938919936217</v>
      </c>
      <c r="F39" s="39">
        <f t="shared" si="11"/>
        <v>16.124559814507634</v>
      </c>
      <c r="G39" s="39">
        <f t="shared" si="11"/>
        <v>16.035249805683012</v>
      </c>
      <c r="H39" s="39">
        <f t="shared" si="11"/>
        <v>16.20356078917295</v>
      </c>
      <c r="I39" s="39">
        <f t="shared" si="11"/>
        <v>16.389509531705464</v>
      </c>
      <c r="J39" s="39">
        <f t="shared" si="11"/>
        <v>16.31074645787739</v>
      </c>
      <c r="K39" s="39">
        <f t="shared" si="11"/>
        <v>16.189300798043515</v>
      </c>
      <c r="L39" s="39">
        <f t="shared" si="11"/>
        <v>16.476445925355684</v>
      </c>
      <c r="M39" s="39">
        <f t="shared" si="11"/>
        <v>16.417416346884533</v>
      </c>
      <c r="N39" s="39">
        <f t="shared" si="11"/>
        <v>16.580807639943664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25.18417723790329</v>
      </c>
      <c r="D41" s="39">
        <f t="shared" si="13"/>
        <v>24.48503544923036</v>
      </c>
      <c r="E41" s="39">
        <f t="shared" si="13"/>
        <v>24.35219922948336</v>
      </c>
      <c r="F41" s="39">
        <f t="shared" si="13"/>
        <v>24.208196361873735</v>
      </c>
      <c r="G41" s="39">
        <f t="shared" si="13"/>
        <v>24.16303242547368</v>
      </c>
      <c r="H41" s="39">
        <f t="shared" si="13"/>
        <v>24.123247248488624</v>
      </c>
      <c r="I41" s="39">
        <f t="shared" si="13"/>
        <v>24.568993037597973</v>
      </c>
      <c r="J41" s="39">
        <f t="shared" si="13"/>
        <v>24.945664930164607</v>
      </c>
      <c r="K41" s="39">
        <f t="shared" si="13"/>
        <v>25.044332727853703</v>
      </c>
      <c r="L41" s="39">
        <f t="shared" si="13"/>
        <v>25.87396189152797</v>
      </c>
      <c r="M41" s="39">
        <f t="shared" si="13"/>
        <v>25.75889983023953</v>
      </c>
      <c r="N41" s="39">
        <f t="shared" si="13"/>
        <v>25.872490621348636</v>
      </c>
      <c r="O41" s="29" t="s">
        <v>39</v>
      </c>
    </row>
    <row r="42" spans="2:15" ht="13.5">
      <c r="B42" s="27" t="s">
        <v>48</v>
      </c>
      <c r="C42" s="39">
        <f t="shared" si="13"/>
        <v>16.8074203760726</v>
      </c>
      <c r="D42" s="39">
        <f t="shared" si="13"/>
        <v>16.56002039749259</v>
      </c>
      <c r="E42" s="39">
        <f t="shared" si="13"/>
        <v>16.733953457038524</v>
      </c>
      <c r="F42" s="39">
        <f t="shared" si="13"/>
        <v>16.248392958944976</v>
      </c>
      <c r="G42" s="39">
        <f t="shared" si="13"/>
        <v>16.015597911533757</v>
      </c>
      <c r="H42" s="39">
        <f t="shared" si="13"/>
        <v>16.301082246737767</v>
      </c>
      <c r="I42" s="39">
        <f t="shared" si="13"/>
        <v>16.4601001363024</v>
      </c>
      <c r="J42" s="39">
        <f t="shared" si="13"/>
        <v>16.72304146496608</v>
      </c>
      <c r="K42" s="39">
        <f t="shared" si="13"/>
        <v>16.290871472955132</v>
      </c>
      <c r="L42" s="39">
        <f t="shared" si="13"/>
        <v>16.327309031363892</v>
      </c>
      <c r="M42" s="39">
        <f t="shared" si="13"/>
        <v>16.482484905770118</v>
      </c>
      <c r="N42" s="39">
        <f t="shared" si="13"/>
        <v>16.493692295847485</v>
      </c>
      <c r="O42" s="29"/>
    </row>
    <row r="43" spans="2:15" ht="13.5">
      <c r="B43" s="33" t="s">
        <v>40</v>
      </c>
      <c r="C43" s="40">
        <f aca="true" t="shared" si="14" ref="C43:N43">C18/C$12*100</f>
        <v>40.3944894747864</v>
      </c>
      <c r="D43" s="40">
        <f t="shared" si="14"/>
        <v>42.275098085287716</v>
      </c>
      <c r="E43" s="40">
        <f t="shared" si="14"/>
        <v>42.29990839354191</v>
      </c>
      <c r="F43" s="40">
        <f t="shared" si="14"/>
        <v>43.41885086467365</v>
      </c>
      <c r="G43" s="40">
        <f t="shared" si="14"/>
        <v>43.786119857309544</v>
      </c>
      <c r="H43" s="40">
        <f t="shared" si="14"/>
        <v>43.37210971560065</v>
      </c>
      <c r="I43" s="40">
        <f t="shared" si="14"/>
        <v>42.581397294394165</v>
      </c>
      <c r="J43" s="40">
        <f t="shared" si="14"/>
        <v>42.02054714699193</v>
      </c>
      <c r="K43" s="40">
        <f t="shared" si="14"/>
        <v>42.47549500114765</v>
      </c>
      <c r="L43" s="40">
        <f t="shared" si="14"/>
        <v>41.32228315175246</v>
      </c>
      <c r="M43" s="40">
        <f t="shared" si="14"/>
        <v>41.34119891710583</v>
      </c>
      <c r="N43" s="40">
        <f t="shared" si="14"/>
        <v>41.05300944286022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100</v>
      </c>
      <c r="G44" s="37">
        <f t="shared" si="15"/>
        <v>100.00000000000001</v>
      </c>
      <c r="H44" s="37">
        <f t="shared" si="15"/>
        <v>100</v>
      </c>
      <c r="I44" s="37">
        <f t="shared" si="15"/>
        <v>99.99999999999999</v>
      </c>
      <c r="J44" s="37">
        <f t="shared" si="15"/>
        <v>100.00000000000003</v>
      </c>
      <c r="K44" s="37">
        <f t="shared" si="15"/>
        <v>99.99999999999999</v>
      </c>
      <c r="L44" s="37">
        <f t="shared" si="15"/>
        <v>100</v>
      </c>
      <c r="M44" s="37">
        <f t="shared" si="15"/>
        <v>100.00000000000001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36.79763087536338</v>
      </c>
      <c r="D45" s="39">
        <f t="shared" si="16"/>
        <v>37.263556037108216</v>
      </c>
      <c r="E45" s="39">
        <f t="shared" si="16"/>
        <v>37.972430322324776</v>
      </c>
      <c r="F45" s="39">
        <f t="shared" si="16"/>
        <v>37.20545823519591</v>
      </c>
      <c r="G45" s="39">
        <f t="shared" si="16"/>
        <v>38.07047958535608</v>
      </c>
      <c r="H45" s="39">
        <f t="shared" si="16"/>
        <v>38.14941906560261</v>
      </c>
      <c r="I45" s="39">
        <f t="shared" si="16"/>
        <v>38.49559909136312</v>
      </c>
      <c r="J45" s="39">
        <f t="shared" si="16"/>
        <v>39.33063364836901</v>
      </c>
      <c r="K45" s="39">
        <f t="shared" si="16"/>
        <v>38.08824875900689</v>
      </c>
      <c r="L45" s="39">
        <f t="shared" si="16"/>
        <v>36.99523848517304</v>
      </c>
      <c r="M45" s="39">
        <f t="shared" si="16"/>
        <v>37.78097683161939</v>
      </c>
      <c r="N45" s="39">
        <f t="shared" si="16"/>
        <v>38.07409916969069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28.75702739653314</v>
      </c>
      <c r="D46" s="39">
        <f t="shared" si="17"/>
        <v>29.285406314987373</v>
      </c>
      <c r="E46" s="39">
        <f t="shared" si="17"/>
        <v>29.35518002002307</v>
      </c>
      <c r="F46" s="39">
        <f t="shared" si="17"/>
        <v>31.00879588925567</v>
      </c>
      <c r="G46" s="39">
        <f t="shared" si="17"/>
        <v>31.250972359933115</v>
      </c>
      <c r="H46" s="39">
        <f t="shared" si="17"/>
        <v>31.13865722267486</v>
      </c>
      <c r="I46" s="39">
        <f t="shared" si="17"/>
        <v>31.98689592828494</v>
      </c>
      <c r="J46" s="39">
        <f t="shared" si="17"/>
        <v>30.950872928472595</v>
      </c>
      <c r="K46" s="39">
        <f t="shared" si="17"/>
        <v>31.663672437063845</v>
      </c>
      <c r="L46" s="39">
        <f t="shared" si="17"/>
        <v>29.94231118605139</v>
      </c>
      <c r="M46" s="39">
        <f t="shared" si="17"/>
        <v>30.827869149923494</v>
      </c>
      <c r="N46" s="39">
        <f t="shared" si="17"/>
        <v>31.5664890815764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24.012369456007907</v>
      </c>
      <c r="D47" s="39">
        <f t="shared" si="18"/>
        <v>23.504136026367934</v>
      </c>
      <c r="E47" s="39">
        <f t="shared" si="18"/>
        <v>22.674237317615653</v>
      </c>
      <c r="F47" s="39">
        <f t="shared" si="18"/>
        <v>22.031837480997527</v>
      </c>
      <c r="G47" s="39">
        <f t="shared" si="18"/>
        <v>20.96418008893836</v>
      </c>
      <c r="H47" s="39">
        <f t="shared" si="18"/>
        <v>20.87722549775515</v>
      </c>
      <c r="I47" s="39">
        <f t="shared" si="18"/>
        <v>19.485024680917945</v>
      </c>
      <c r="J47" s="39">
        <f t="shared" si="18"/>
        <v>19.605221423923137</v>
      </c>
      <c r="K47" s="39">
        <f t="shared" si="18"/>
        <v>19.96010715030452</v>
      </c>
      <c r="L47" s="39">
        <f t="shared" si="18"/>
        <v>22.74732844070256</v>
      </c>
      <c r="M47" s="39">
        <f t="shared" si="18"/>
        <v>21.260577285196373</v>
      </c>
      <c r="N47" s="39">
        <f t="shared" si="18"/>
        <v>20.144184463323807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4.19754827383352</v>
      </c>
      <c r="D48" s="39">
        <f t="shared" si="19"/>
        <v>4.067924747475006</v>
      </c>
      <c r="E48" s="39">
        <f t="shared" si="19"/>
        <v>4.119027109140032</v>
      </c>
      <c r="F48" s="39">
        <f t="shared" si="19"/>
        <v>4.090121576615527</v>
      </c>
      <c r="G48" s="39">
        <f t="shared" si="19"/>
        <v>4.103007088276484</v>
      </c>
      <c r="H48" s="39">
        <f t="shared" si="19"/>
        <v>4.140335361990758</v>
      </c>
      <c r="I48" s="39">
        <f t="shared" si="19"/>
        <v>4.2253206667601235</v>
      </c>
      <c r="J48" s="39">
        <f t="shared" si="19"/>
        <v>4.248089118161044</v>
      </c>
      <c r="K48" s="39">
        <f t="shared" si="19"/>
        <v>4.366958844219333</v>
      </c>
      <c r="L48" s="39">
        <f t="shared" si="19"/>
        <v>4.371262761230071</v>
      </c>
      <c r="M48" s="39">
        <f t="shared" si="19"/>
        <v>4.323326283142489</v>
      </c>
      <c r="N48" s="39">
        <f t="shared" si="19"/>
        <v>4.342140936874479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0.026207250034647467</v>
      </c>
      <c r="D49" s="39">
        <f t="shared" si="20"/>
        <v>0.02519138971824653</v>
      </c>
      <c r="E49" s="39">
        <f t="shared" si="20"/>
        <v>0.024530671126452894</v>
      </c>
      <c r="F49" s="39">
        <f t="shared" si="20"/>
        <v>0.02198521369091298</v>
      </c>
      <c r="G49" s="39">
        <f t="shared" si="20"/>
        <v>0.020224930286891672</v>
      </c>
      <c r="H49" s="39">
        <f t="shared" si="20"/>
        <v>0.02052982560788278</v>
      </c>
      <c r="I49" s="39">
        <f t="shared" si="20"/>
        <v>0.024313634321360772</v>
      </c>
      <c r="J49" s="39">
        <f t="shared" si="20"/>
        <v>0.024218373838913607</v>
      </c>
      <c r="K49" s="39">
        <f t="shared" si="20"/>
        <v>0.022682441436901582</v>
      </c>
      <c r="L49" s="39">
        <f t="shared" si="20"/>
        <v>0.020744400774509314</v>
      </c>
      <c r="M49" s="39">
        <f t="shared" si="20"/>
        <v>0.01915561714789713</v>
      </c>
      <c r="N49" s="39">
        <f t="shared" si="20"/>
        <v>0.019291214849142018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6.209216748227403</v>
      </c>
      <c r="D50" s="39">
        <f t="shared" si="21"/>
        <v>5.85378548434324</v>
      </c>
      <c r="E50" s="39">
        <f t="shared" si="21"/>
        <v>5.8545945597700175</v>
      </c>
      <c r="F50" s="39">
        <f t="shared" si="21"/>
        <v>5.641801604244447</v>
      </c>
      <c r="G50" s="39">
        <f t="shared" si="21"/>
        <v>5.5911359472090805</v>
      </c>
      <c r="H50" s="39">
        <f t="shared" si="21"/>
        <v>5.673833026368747</v>
      </c>
      <c r="I50" s="39">
        <f t="shared" si="21"/>
        <v>5.782845998352506</v>
      </c>
      <c r="J50" s="39">
        <f t="shared" si="21"/>
        <v>5.840964507235307</v>
      </c>
      <c r="K50" s="39">
        <f t="shared" si="21"/>
        <v>5.898330367968512</v>
      </c>
      <c r="L50" s="39">
        <f t="shared" si="21"/>
        <v>5.923114726068432</v>
      </c>
      <c r="M50" s="39">
        <f t="shared" si="21"/>
        <v>5.788094832970359</v>
      </c>
      <c r="N50" s="39">
        <f t="shared" si="21"/>
        <v>5.853795133685491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100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99.99999999999999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79.4301613773007</v>
      </c>
      <c r="D52" s="39">
        <f t="shared" si="23"/>
        <v>79.95516976191139</v>
      </c>
      <c r="E52" s="39">
        <f t="shared" si="23"/>
        <v>79.99269764127742</v>
      </c>
      <c r="F52" s="39">
        <f t="shared" si="23"/>
        <v>80.78177560203468</v>
      </c>
      <c r="G52" s="39">
        <f t="shared" si="23"/>
        <v>80.82279329868888</v>
      </c>
      <c r="H52" s="39">
        <f t="shared" si="23"/>
        <v>80.53546745860349</v>
      </c>
      <c r="I52" s="39">
        <f t="shared" si="23"/>
        <v>80.21136618453839</v>
      </c>
      <c r="J52" s="39">
        <f t="shared" si="23"/>
        <v>80.14155417981085</v>
      </c>
      <c r="K52" s="39">
        <f t="shared" si="23"/>
        <v>80.56905368303615</v>
      </c>
      <c r="L52" s="39">
        <f t="shared" si="23"/>
        <v>80.48712671091428</v>
      </c>
      <c r="M52" s="39">
        <f t="shared" si="23"/>
        <v>80.26506806102553</v>
      </c>
      <c r="N52" s="39">
        <f t="shared" si="23"/>
        <v>80.31535340752302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20.569838622699294</v>
      </c>
      <c r="D53" s="39">
        <f t="shared" si="24"/>
        <v>20.044830238088608</v>
      </c>
      <c r="E53" s="39">
        <f t="shared" si="24"/>
        <v>20.00730235872259</v>
      </c>
      <c r="F53" s="39">
        <f t="shared" si="24"/>
        <v>19.21822439796532</v>
      </c>
      <c r="G53" s="39">
        <f t="shared" si="24"/>
        <v>19.17720670131113</v>
      </c>
      <c r="H53" s="39">
        <f t="shared" si="24"/>
        <v>19.46453254139651</v>
      </c>
      <c r="I53" s="39">
        <f t="shared" si="24"/>
        <v>19.78863381546161</v>
      </c>
      <c r="J53" s="39">
        <f t="shared" si="24"/>
        <v>19.858445820189143</v>
      </c>
      <c r="K53" s="39">
        <f t="shared" si="24"/>
        <v>19.430946316963848</v>
      </c>
      <c r="L53" s="39">
        <f t="shared" si="24"/>
        <v>19.512873289085718</v>
      </c>
      <c r="M53" s="39">
        <f t="shared" si="24"/>
        <v>19.734931938974466</v>
      </c>
      <c r="N53" s="39">
        <f t="shared" si="24"/>
        <v>19.68464659247697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32051.64685264049</v>
      </c>
      <c r="D8" s="13">
        <f t="shared" si="0"/>
        <v>32047.655875725388</v>
      </c>
      <c r="E8" s="13">
        <f t="shared" si="0"/>
        <v>32173.96179032271</v>
      </c>
      <c r="F8" s="13">
        <f t="shared" si="0"/>
        <v>32332.130182542594</v>
      </c>
      <c r="G8" s="13">
        <f t="shared" si="0"/>
        <v>32061.665282973667</v>
      </c>
      <c r="H8" s="13">
        <f t="shared" si="0"/>
        <v>31469.14632617492</v>
      </c>
      <c r="I8" s="13">
        <f t="shared" si="0"/>
        <v>32172.354704437173</v>
      </c>
      <c r="J8" s="13">
        <f t="shared" si="0"/>
        <v>32497.561442699298</v>
      </c>
      <c r="K8" s="13">
        <f t="shared" si="0"/>
        <v>32498.323747571598</v>
      </c>
      <c r="L8" s="13">
        <f t="shared" si="0"/>
        <v>33694.42505274307</v>
      </c>
      <c r="M8" s="13">
        <f t="shared" si="0"/>
        <v>33515.836554869595</v>
      </c>
      <c r="N8" s="13">
        <f t="shared" si="0"/>
        <v>34634.11625734878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3254.3078494934</v>
      </c>
      <c r="D10" s="17">
        <v>3781.6004261427006</v>
      </c>
      <c r="E10" s="17">
        <v>3755.552237931801</v>
      </c>
      <c r="F10" s="17">
        <v>3788.6485498119005</v>
      </c>
      <c r="G10" s="17">
        <v>3768.1222501611</v>
      </c>
      <c r="H10" s="17">
        <v>3381.6860713296005</v>
      </c>
      <c r="I10" s="17">
        <v>3520.6665342259007</v>
      </c>
      <c r="J10" s="17">
        <v>3529.6199110899997</v>
      </c>
      <c r="K10" s="17">
        <v>3549.0284277320984</v>
      </c>
      <c r="L10" s="17">
        <v>3578.7264505204994</v>
      </c>
      <c r="M10" s="17">
        <v>3460.6407831532997</v>
      </c>
      <c r="N10" s="17">
        <v>4072.8632445953995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28797.339003147088</v>
      </c>
      <c r="D11" s="17">
        <v>28266.055449582687</v>
      </c>
      <c r="E11" s="17">
        <v>28418.409552390913</v>
      </c>
      <c r="F11" s="17">
        <v>28543.481632730694</v>
      </c>
      <c r="G11" s="17">
        <v>28293.543032812566</v>
      </c>
      <c r="H11" s="17">
        <v>28087.46025484532</v>
      </c>
      <c r="I11" s="17">
        <v>28651.688170211273</v>
      </c>
      <c r="J11" s="17">
        <v>28967.941531609296</v>
      </c>
      <c r="K11" s="17">
        <v>28949.2953198395</v>
      </c>
      <c r="L11" s="17">
        <v>30115.69860222257</v>
      </c>
      <c r="M11" s="17">
        <v>30055.195771716295</v>
      </c>
      <c r="N11" s="17">
        <v>30561.25301275338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32051.646852640493</v>
      </c>
      <c r="D12" s="13">
        <f t="shared" si="1"/>
        <v>32047.6558757254</v>
      </c>
      <c r="E12" s="13">
        <f t="shared" si="1"/>
        <v>32173.961790322704</v>
      </c>
      <c r="F12" s="13">
        <f t="shared" si="1"/>
        <v>32332.130182542598</v>
      </c>
      <c r="G12" s="13">
        <f t="shared" si="1"/>
        <v>32061.6652829737</v>
      </c>
      <c r="H12" s="13">
        <f t="shared" si="1"/>
        <v>31469.1463261749</v>
      </c>
      <c r="I12" s="13">
        <f t="shared" si="1"/>
        <v>32172.354704437203</v>
      </c>
      <c r="J12" s="13">
        <f t="shared" si="1"/>
        <v>32497.56144269929</v>
      </c>
      <c r="K12" s="13">
        <f t="shared" si="1"/>
        <v>32498.3237475716</v>
      </c>
      <c r="L12" s="13">
        <f t="shared" si="1"/>
        <v>33694.42505274309</v>
      </c>
      <c r="M12" s="13">
        <f t="shared" si="1"/>
        <v>33515.836554869595</v>
      </c>
      <c r="N12" s="13">
        <f t="shared" si="1"/>
        <v>34634.116257348796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18913.800553507594</v>
      </c>
      <c r="D13" s="25">
        <f aca="true" t="shared" si="2" ref="D13:N13">+D14+D16+D17</f>
        <v>18724.495456087396</v>
      </c>
      <c r="E13" s="25">
        <f t="shared" si="2"/>
        <v>18421.1505797127</v>
      </c>
      <c r="F13" s="25">
        <f t="shared" si="2"/>
        <v>18351.396367806992</v>
      </c>
      <c r="G13" s="25">
        <f t="shared" si="2"/>
        <v>18007.037749116294</v>
      </c>
      <c r="H13" s="25">
        <f t="shared" si="2"/>
        <v>17959.5593668688</v>
      </c>
      <c r="I13" s="25">
        <f t="shared" si="2"/>
        <v>18488.7804744369</v>
      </c>
      <c r="J13" s="25">
        <f t="shared" si="2"/>
        <v>18427.249127647396</v>
      </c>
      <c r="K13" s="25">
        <f t="shared" si="2"/>
        <v>18484.7042497583</v>
      </c>
      <c r="L13" s="25">
        <f t="shared" si="2"/>
        <v>19083.864952269294</v>
      </c>
      <c r="M13" s="25">
        <f t="shared" si="2"/>
        <v>18630.879395340195</v>
      </c>
      <c r="N13" s="25">
        <f t="shared" si="2"/>
        <v>18703.3339412969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5309.468867854798</v>
      </c>
      <c r="D14" s="28">
        <v>5083.1737306232</v>
      </c>
      <c r="E14" s="28">
        <v>4962.627467771702</v>
      </c>
      <c r="F14" s="28">
        <v>4866.9305047646</v>
      </c>
      <c r="G14" s="28">
        <v>4712.294804773697</v>
      </c>
      <c r="H14" s="28">
        <v>4685.8866992574</v>
      </c>
      <c r="I14" s="28">
        <v>4820.0082538714</v>
      </c>
      <c r="J14" s="28">
        <v>4716.381002294099</v>
      </c>
      <c r="K14" s="28">
        <v>4723.777293711197</v>
      </c>
      <c r="L14" s="28">
        <v>5195.7232262522</v>
      </c>
      <c r="M14" s="28">
        <v>5037.8610734352</v>
      </c>
      <c r="N14" s="28">
        <v>5199.766246379697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501.9789</v>
      </c>
      <c r="M15" s="31">
        <v>496.2672</v>
      </c>
      <c r="N15" s="31">
        <v>495.65265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8243.250476359597</v>
      </c>
      <c r="D16" s="28">
        <v>8124.941067811694</v>
      </c>
      <c r="E16" s="28">
        <v>7987.354261227397</v>
      </c>
      <c r="F16" s="28">
        <v>7959.061215666994</v>
      </c>
      <c r="G16" s="28">
        <v>7835.5420603139955</v>
      </c>
      <c r="H16" s="28">
        <v>7757.495553314699</v>
      </c>
      <c r="I16" s="28">
        <v>7892.084672536699</v>
      </c>
      <c r="J16" s="28">
        <v>7868.3958332769</v>
      </c>
      <c r="K16" s="28">
        <v>7941.964068732501</v>
      </c>
      <c r="L16" s="28">
        <v>8009.439275019397</v>
      </c>
      <c r="M16" s="28">
        <v>7858.917106880699</v>
      </c>
      <c r="N16" s="28">
        <v>7722.449052609501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5361.081209293201</v>
      </c>
      <c r="D17" s="28">
        <v>5516.380657652501</v>
      </c>
      <c r="E17" s="28">
        <v>5471.1688507136</v>
      </c>
      <c r="F17" s="28">
        <v>5525.404647375397</v>
      </c>
      <c r="G17" s="28">
        <v>5459.2008840286</v>
      </c>
      <c r="H17" s="28">
        <v>5516.177114296702</v>
      </c>
      <c r="I17" s="28">
        <v>5776.687548028802</v>
      </c>
      <c r="J17" s="28">
        <v>5842.472292076398</v>
      </c>
      <c r="K17" s="28">
        <v>5818.9628873146</v>
      </c>
      <c r="L17" s="28">
        <v>5878.702450997695</v>
      </c>
      <c r="M17" s="28">
        <v>5734.101215024298</v>
      </c>
      <c r="N17" s="28">
        <v>5781.1186423077015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13137.846299132898</v>
      </c>
      <c r="D18" s="25">
        <v>13323.160419638003</v>
      </c>
      <c r="E18" s="25">
        <v>13752.811210610003</v>
      </c>
      <c r="F18" s="25">
        <v>13980.733814735604</v>
      </c>
      <c r="G18" s="25">
        <v>14054.627533857403</v>
      </c>
      <c r="H18" s="25">
        <v>13509.586959306102</v>
      </c>
      <c r="I18" s="25">
        <v>13683.574230000302</v>
      </c>
      <c r="J18" s="25">
        <v>14070.312315051895</v>
      </c>
      <c r="K18" s="25">
        <v>14013.6194978133</v>
      </c>
      <c r="L18" s="25">
        <v>14610.5601004738</v>
      </c>
      <c r="M18" s="25">
        <v>14884.957159529398</v>
      </c>
      <c r="N18" s="25">
        <v>15930.782316051898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32051.64685264052</v>
      </c>
      <c r="D19" s="13">
        <f t="shared" si="3"/>
        <v>32047.655875725428</v>
      </c>
      <c r="E19" s="13">
        <f t="shared" si="3"/>
        <v>32173.961790322708</v>
      </c>
      <c r="F19" s="13">
        <f t="shared" si="3"/>
        <v>32332.130182542613</v>
      </c>
      <c r="G19" s="13">
        <f t="shared" si="3"/>
        <v>32061.665282973718</v>
      </c>
      <c r="H19" s="13">
        <f t="shared" si="3"/>
        <v>31469.146326174894</v>
      </c>
      <c r="I19" s="13">
        <f t="shared" si="3"/>
        <v>32172.35470443721</v>
      </c>
      <c r="J19" s="13">
        <f t="shared" si="3"/>
        <v>32497.561442699298</v>
      </c>
      <c r="K19" s="13">
        <f t="shared" si="3"/>
        <v>32498.323747571587</v>
      </c>
      <c r="L19" s="13">
        <f t="shared" si="3"/>
        <v>33694.4250527431</v>
      </c>
      <c r="M19" s="13">
        <f t="shared" si="3"/>
        <v>33515.8365548696</v>
      </c>
      <c r="N19" s="13">
        <f t="shared" si="3"/>
        <v>34634.116257348775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12423.304048527403</v>
      </c>
      <c r="D20" s="28">
        <v>12411.83228519291</v>
      </c>
      <c r="E20" s="28">
        <v>12366.693301845702</v>
      </c>
      <c r="F20" s="28">
        <v>12470.312986181405</v>
      </c>
      <c r="G20" s="28">
        <v>12400.430544484008</v>
      </c>
      <c r="H20" s="28">
        <v>11954.462319973904</v>
      </c>
      <c r="I20" s="28">
        <v>12257.290702939003</v>
      </c>
      <c r="J20" s="28">
        <v>12250.211856519798</v>
      </c>
      <c r="K20" s="28">
        <v>12411.7146603266</v>
      </c>
      <c r="L20" s="28">
        <v>12954.032826683298</v>
      </c>
      <c r="M20" s="28">
        <v>12826.630231331495</v>
      </c>
      <c r="N20" s="28">
        <v>13301.021944201191</v>
      </c>
      <c r="O20" s="27" t="s">
        <v>44</v>
      </c>
      <c r="Q20" s="15"/>
    </row>
    <row r="21" spans="1:17" ht="13.5">
      <c r="A21" s="11"/>
      <c r="B21" s="27" t="s">
        <v>64</v>
      </c>
      <c r="C21" s="28">
        <v>9950.720355898306</v>
      </c>
      <c r="D21" s="28">
        <v>10137.302471513407</v>
      </c>
      <c r="E21" s="28">
        <v>9877.572917970405</v>
      </c>
      <c r="F21" s="28">
        <v>9676.8878461731</v>
      </c>
      <c r="G21" s="28">
        <v>9501.369010659506</v>
      </c>
      <c r="H21" s="28">
        <v>9356.319186756795</v>
      </c>
      <c r="I21" s="28">
        <v>9344.812314308605</v>
      </c>
      <c r="J21" s="28">
        <v>9122.909691867899</v>
      </c>
      <c r="K21" s="28">
        <v>9156.268969762703</v>
      </c>
      <c r="L21" s="28">
        <v>9150.794743460701</v>
      </c>
      <c r="M21" s="28">
        <v>8737.230450137902</v>
      </c>
      <c r="N21" s="28">
        <v>8603.862726002093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6461.039119903102</v>
      </c>
      <c r="D22" s="28">
        <v>6283.114643745701</v>
      </c>
      <c r="E22" s="28">
        <v>6212.0291042192</v>
      </c>
      <c r="F22" s="28">
        <v>6216.5534073627</v>
      </c>
      <c r="G22" s="28">
        <v>6064.438675679998</v>
      </c>
      <c r="H22" s="28">
        <v>6057.945596791399</v>
      </c>
      <c r="I22" s="28">
        <v>6353.110085590401</v>
      </c>
      <c r="J22" s="28">
        <v>6568.2286193572</v>
      </c>
      <c r="K22" s="28">
        <v>6332.823386306598</v>
      </c>
      <c r="L22" s="28">
        <v>6490.081370480399</v>
      </c>
      <c r="M22" s="28">
        <v>6602.578654353802</v>
      </c>
      <c r="N22" s="28">
        <v>6573.788111103499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1367.4937297600002</v>
      </c>
      <c r="D23" s="28">
        <v>1321.7028282199997</v>
      </c>
      <c r="E23" s="28">
        <v>1837.8063222</v>
      </c>
      <c r="F23" s="28">
        <v>2119.23813684</v>
      </c>
      <c r="G23" s="28">
        <v>2285.403572800001</v>
      </c>
      <c r="H23" s="28">
        <v>2252.35537068</v>
      </c>
      <c r="I23" s="28">
        <v>2321.0429955375994</v>
      </c>
      <c r="J23" s="28">
        <v>2700.4294579888</v>
      </c>
      <c r="K23" s="28">
        <v>2727.093237919</v>
      </c>
      <c r="L23" s="28">
        <v>2726.0600523770004</v>
      </c>
      <c r="M23" s="28">
        <v>3115.0312370674</v>
      </c>
      <c r="N23" s="28">
        <v>3941.5653856553</v>
      </c>
      <c r="O23" s="36" t="s">
        <v>65</v>
      </c>
      <c r="Q23" s="15"/>
    </row>
    <row r="24" spans="1:17" ht="13.5">
      <c r="A24" s="35"/>
      <c r="B24" s="36" t="s">
        <v>47</v>
      </c>
      <c r="C24" s="28">
        <v>6.991375684100001</v>
      </c>
      <c r="D24" s="28">
        <v>6.734635901399999</v>
      </c>
      <c r="E24" s="28">
        <v>6.1535363123</v>
      </c>
      <c r="F24" s="28">
        <v>5.4156208716</v>
      </c>
      <c r="G24" s="28">
        <v>4.8637177106000005</v>
      </c>
      <c r="H24" s="28">
        <v>5.364927220799999</v>
      </c>
      <c r="I24" s="28">
        <v>5.4719851855</v>
      </c>
      <c r="J24" s="28">
        <v>5.3229163428</v>
      </c>
      <c r="K24" s="28">
        <v>6.2520430134</v>
      </c>
      <c r="L24" s="28">
        <v>507.5497285821</v>
      </c>
      <c r="M24" s="28">
        <v>505.0178141375</v>
      </c>
      <c r="N24" s="28">
        <v>504.870744169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1842.0982228676044</v>
      </c>
      <c r="D25" s="28">
        <v>1886.9690111520051</v>
      </c>
      <c r="E25" s="28">
        <v>1873.7066077751008</v>
      </c>
      <c r="F25" s="28">
        <v>1843.7221851138033</v>
      </c>
      <c r="G25" s="28">
        <v>1805.1597616396032</v>
      </c>
      <c r="H25" s="28">
        <v>1842.6989247519969</v>
      </c>
      <c r="I25" s="28">
        <v>1890.6266208761006</v>
      </c>
      <c r="J25" s="28">
        <v>1850.458900622803</v>
      </c>
      <c r="K25" s="28">
        <v>1864.1714502432924</v>
      </c>
      <c r="L25" s="28">
        <v>1865.9063311596008</v>
      </c>
      <c r="M25" s="28">
        <v>1729.348167841502</v>
      </c>
      <c r="N25" s="28">
        <v>1709.0073462176983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32051.646852640475</v>
      </c>
      <c r="D26" s="13">
        <f t="shared" si="4"/>
        <v>32047.655875725395</v>
      </c>
      <c r="E26" s="13">
        <f t="shared" si="4"/>
        <v>32173.96179032271</v>
      </c>
      <c r="F26" s="13">
        <f t="shared" si="4"/>
        <v>32332.1301825426</v>
      </c>
      <c r="G26" s="13">
        <f t="shared" si="4"/>
        <v>32061.66528297367</v>
      </c>
      <c r="H26" s="13">
        <f t="shared" si="4"/>
        <v>31469.146326174923</v>
      </c>
      <c r="I26" s="13">
        <f t="shared" si="4"/>
        <v>32172.354704437163</v>
      </c>
      <c r="J26" s="13">
        <f t="shared" si="4"/>
        <v>32497.561442699298</v>
      </c>
      <c r="K26" s="13">
        <f t="shared" si="4"/>
        <v>32498.3237475716</v>
      </c>
      <c r="L26" s="13">
        <f t="shared" si="4"/>
        <v>33694.42505274308</v>
      </c>
      <c r="M26" s="13">
        <f t="shared" si="4"/>
        <v>33515.83655486958</v>
      </c>
      <c r="N26" s="13">
        <f t="shared" si="4"/>
        <v>34634.116257348775</v>
      </c>
      <c r="O26" s="34" t="s">
        <v>51</v>
      </c>
      <c r="Q26" s="15"/>
    </row>
    <row r="27" spans="1:17" ht="13.5">
      <c r="A27" s="35"/>
      <c r="B27" s="27" t="s">
        <v>52</v>
      </c>
      <c r="C27" s="28">
        <v>25693.86046518638</v>
      </c>
      <c r="D27" s="28">
        <v>25669.136582693995</v>
      </c>
      <c r="E27" s="28">
        <v>25931.38233873661</v>
      </c>
      <c r="F27" s="28">
        <v>26090.7692612744</v>
      </c>
      <c r="G27" s="28">
        <v>25895.933358184968</v>
      </c>
      <c r="H27" s="28">
        <v>25278.57282110942</v>
      </c>
      <c r="I27" s="28">
        <v>25730.54844863156</v>
      </c>
      <c r="J27" s="28">
        <v>26034.712637730496</v>
      </c>
      <c r="K27" s="28">
        <v>26106.1876156479</v>
      </c>
      <c r="L27" s="28">
        <v>26770.023637880575</v>
      </c>
      <c r="M27" s="28">
        <v>26773.162497483678</v>
      </c>
      <c r="N27" s="28">
        <v>27840.887211837977</v>
      </c>
      <c r="O27" s="27" t="s">
        <v>53</v>
      </c>
      <c r="Q27" s="15"/>
    </row>
    <row r="28" spans="1:17" ht="13.5">
      <c r="A28" s="35"/>
      <c r="B28" s="27" t="s">
        <v>54</v>
      </c>
      <c r="C28" s="28">
        <v>6357.786387454097</v>
      </c>
      <c r="D28" s="28">
        <v>6378.5192930314015</v>
      </c>
      <c r="E28" s="28">
        <v>6242.579451586102</v>
      </c>
      <c r="F28" s="28">
        <v>6241.360921268202</v>
      </c>
      <c r="G28" s="28">
        <v>6165.731924788701</v>
      </c>
      <c r="H28" s="28">
        <v>6190.573505065502</v>
      </c>
      <c r="I28" s="28">
        <v>6441.806255805602</v>
      </c>
      <c r="J28" s="28">
        <v>6462.848804968804</v>
      </c>
      <c r="K28" s="28">
        <v>6392.136131923702</v>
      </c>
      <c r="L28" s="28">
        <v>6924.4014148625</v>
      </c>
      <c r="M28" s="28">
        <v>6742.674057385901</v>
      </c>
      <c r="N28" s="28">
        <v>6793.229045510799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100</v>
      </c>
      <c r="I33" s="37">
        <f t="shared" si="5"/>
        <v>100.00000000000001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100</v>
      </c>
      <c r="N33" s="37">
        <f t="shared" si="5"/>
        <v>99.99999999999999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10.153324927281552</v>
      </c>
      <c r="D35" s="39">
        <f t="shared" si="7"/>
        <v>11.799928334250144</v>
      </c>
      <c r="E35" s="39">
        <f t="shared" si="7"/>
        <v>11.672644675861449</v>
      </c>
      <c r="F35" s="39">
        <f t="shared" si="7"/>
        <v>11.717905774911</v>
      </c>
      <c r="G35" s="39">
        <f t="shared" si="7"/>
        <v>11.752734042052893</v>
      </c>
      <c r="H35" s="39">
        <f t="shared" si="7"/>
        <v>10.746036884123654</v>
      </c>
      <c r="I35" s="39">
        <f t="shared" si="7"/>
        <v>10.94314223055714</v>
      </c>
      <c r="J35" s="39">
        <f t="shared" si="7"/>
        <v>10.861183899332062</v>
      </c>
      <c r="K35" s="39">
        <f t="shared" si="7"/>
        <v>10.920650724323268</v>
      </c>
      <c r="L35" s="39">
        <f t="shared" si="7"/>
        <v>10.621123360670476</v>
      </c>
      <c r="M35" s="39">
        <f t="shared" si="7"/>
        <v>10.32538984216551</v>
      </c>
      <c r="N35" s="39">
        <f t="shared" si="7"/>
        <v>11.75968578014808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89.84667507271844</v>
      </c>
      <c r="D36" s="39">
        <f t="shared" si="8"/>
        <v>88.20007166574986</v>
      </c>
      <c r="E36" s="39">
        <f t="shared" si="8"/>
        <v>88.32735532413855</v>
      </c>
      <c r="F36" s="39">
        <f t="shared" si="8"/>
        <v>88.282094225089</v>
      </c>
      <c r="G36" s="39">
        <f t="shared" si="8"/>
        <v>88.2472659579471</v>
      </c>
      <c r="H36" s="39">
        <f t="shared" si="8"/>
        <v>89.25396311587635</v>
      </c>
      <c r="I36" s="39">
        <f t="shared" si="8"/>
        <v>89.05685776944287</v>
      </c>
      <c r="J36" s="39">
        <f t="shared" si="8"/>
        <v>89.13881610066794</v>
      </c>
      <c r="K36" s="39">
        <f t="shared" si="8"/>
        <v>89.07934927567673</v>
      </c>
      <c r="L36" s="39">
        <f t="shared" si="8"/>
        <v>89.37887663932952</v>
      </c>
      <c r="M36" s="39">
        <f t="shared" si="8"/>
        <v>89.6746101578345</v>
      </c>
      <c r="N36" s="39">
        <f t="shared" si="8"/>
        <v>88.24031421985191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99.99999999999999</v>
      </c>
      <c r="F37" s="37">
        <f t="shared" si="9"/>
        <v>99.99999999999999</v>
      </c>
      <c r="G37" s="37">
        <f t="shared" si="9"/>
        <v>99.99999999999999</v>
      </c>
      <c r="H37" s="37">
        <f t="shared" si="9"/>
        <v>100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100</v>
      </c>
      <c r="M37" s="37">
        <f t="shared" si="9"/>
        <v>100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59.010386082390745</v>
      </c>
      <c r="D38" s="40">
        <f aca="true" t="shared" si="10" ref="D38:N38">+D39+D41+D42</f>
        <v>58.42703606372136</v>
      </c>
      <c r="E38" s="40">
        <f t="shared" si="10"/>
        <v>57.254840730411445</v>
      </c>
      <c r="F38" s="40">
        <f t="shared" si="10"/>
        <v>56.75900803379679</v>
      </c>
      <c r="G38" s="40">
        <f t="shared" si="10"/>
        <v>56.16376314264282</v>
      </c>
      <c r="H38" s="40">
        <f t="shared" si="10"/>
        <v>57.070373567555876</v>
      </c>
      <c r="I38" s="40">
        <f t="shared" si="10"/>
        <v>57.46791195201803</v>
      </c>
      <c r="J38" s="40">
        <f t="shared" si="10"/>
        <v>56.703482690967114</v>
      </c>
      <c r="K38" s="40">
        <f t="shared" si="10"/>
        <v>56.87894672148912</v>
      </c>
      <c r="L38" s="40">
        <f t="shared" si="10"/>
        <v>56.63804894250795</v>
      </c>
      <c r="M38" s="40">
        <f t="shared" si="10"/>
        <v>55.58828694261929</v>
      </c>
      <c r="N38" s="40">
        <f t="shared" si="10"/>
        <v>54.002630823092986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16.565354324117642</v>
      </c>
      <c r="D39" s="39">
        <f t="shared" si="11"/>
        <v>15.861296533932975</v>
      </c>
      <c r="E39" s="39">
        <f t="shared" si="11"/>
        <v>15.424359300583129</v>
      </c>
      <c r="F39" s="39">
        <f t="shared" si="11"/>
        <v>15.0529225178997</v>
      </c>
      <c r="G39" s="39">
        <f t="shared" si="11"/>
        <v>14.697598403524456</v>
      </c>
      <c r="H39" s="39">
        <f t="shared" si="11"/>
        <v>14.890415681088395</v>
      </c>
      <c r="I39" s="39">
        <f t="shared" si="11"/>
        <v>14.98183237799074</v>
      </c>
      <c r="J39" s="39">
        <f t="shared" si="11"/>
        <v>14.513030494950115</v>
      </c>
      <c r="K39" s="39">
        <f t="shared" si="11"/>
        <v>14.53544906008937</v>
      </c>
      <c r="L39" s="39">
        <f t="shared" si="11"/>
        <v>15.420127270666137</v>
      </c>
      <c r="M39" s="39">
        <f t="shared" si="11"/>
        <v>15.031285479589906</v>
      </c>
      <c r="N39" s="39">
        <f t="shared" si="11"/>
        <v>15.013422625664344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9.661386454607003</v>
      </c>
      <c r="M40" s="41">
        <f t="shared" si="12"/>
        <v>9.850751991094645</v>
      </c>
      <c r="N40" s="41">
        <f t="shared" si="12"/>
        <v>9.532210228586619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25.71864876166417</v>
      </c>
      <c r="D41" s="39">
        <f t="shared" si="13"/>
        <v>25.352684450053513</v>
      </c>
      <c r="E41" s="39">
        <f t="shared" si="13"/>
        <v>24.82552292838812</v>
      </c>
      <c r="F41" s="39">
        <f t="shared" si="13"/>
        <v>24.616569247776958</v>
      </c>
      <c r="G41" s="39">
        <f t="shared" si="13"/>
        <v>24.438974055645975</v>
      </c>
      <c r="H41" s="39">
        <f t="shared" si="13"/>
        <v>24.651115327085606</v>
      </c>
      <c r="I41" s="39">
        <f t="shared" si="13"/>
        <v>24.530640498776503</v>
      </c>
      <c r="J41" s="39">
        <f t="shared" si="13"/>
        <v>24.212265425363373</v>
      </c>
      <c r="K41" s="39">
        <f t="shared" si="13"/>
        <v>24.438072961612225</v>
      </c>
      <c r="L41" s="39">
        <f t="shared" si="13"/>
        <v>23.770814496706606</v>
      </c>
      <c r="M41" s="39">
        <f t="shared" si="13"/>
        <v>23.448369232898823</v>
      </c>
      <c r="N41" s="39">
        <f t="shared" si="13"/>
        <v>22.297231421260598</v>
      </c>
      <c r="O41" s="29" t="s">
        <v>39</v>
      </c>
    </row>
    <row r="42" spans="2:15" ht="13.5">
      <c r="B42" s="27" t="s">
        <v>48</v>
      </c>
      <c r="C42" s="39">
        <f t="shared" si="13"/>
        <v>16.726382996608933</v>
      </c>
      <c r="D42" s="39">
        <f t="shared" si="13"/>
        <v>17.213055079734872</v>
      </c>
      <c r="E42" s="39">
        <f t="shared" si="13"/>
        <v>17.004958501440193</v>
      </c>
      <c r="F42" s="39">
        <f t="shared" si="13"/>
        <v>17.089516268120132</v>
      </c>
      <c r="G42" s="39">
        <f t="shared" si="13"/>
        <v>17.02719068347239</v>
      </c>
      <c r="H42" s="39">
        <f t="shared" si="13"/>
        <v>17.528842559381868</v>
      </c>
      <c r="I42" s="39">
        <f t="shared" si="13"/>
        <v>17.955439075250784</v>
      </c>
      <c r="J42" s="39">
        <f t="shared" si="13"/>
        <v>17.97818677065363</v>
      </c>
      <c r="K42" s="39">
        <f t="shared" si="13"/>
        <v>17.905424699787524</v>
      </c>
      <c r="L42" s="39">
        <f t="shared" si="13"/>
        <v>17.44710717513521</v>
      </c>
      <c r="M42" s="39">
        <f t="shared" si="13"/>
        <v>17.108632230130556</v>
      </c>
      <c r="N42" s="39">
        <f t="shared" si="13"/>
        <v>16.691976776168044</v>
      </c>
      <c r="O42" s="29"/>
    </row>
    <row r="43" spans="2:15" ht="13.5">
      <c r="B43" s="33" t="s">
        <v>40</v>
      </c>
      <c r="C43" s="40">
        <f aca="true" t="shared" si="14" ref="C43:N43">C18/C$12*100</f>
        <v>40.989613917609255</v>
      </c>
      <c r="D43" s="40">
        <f t="shared" si="14"/>
        <v>41.57296393627864</v>
      </c>
      <c r="E43" s="40">
        <f t="shared" si="14"/>
        <v>42.74515926958855</v>
      </c>
      <c r="F43" s="40">
        <f t="shared" si="14"/>
        <v>43.2409919662032</v>
      </c>
      <c r="G43" s="40">
        <f t="shared" si="14"/>
        <v>43.836236857357164</v>
      </c>
      <c r="H43" s="40">
        <f t="shared" si="14"/>
        <v>42.92962643244413</v>
      </c>
      <c r="I43" s="40">
        <f t="shared" si="14"/>
        <v>42.53208804798197</v>
      </c>
      <c r="J43" s="40">
        <f t="shared" si="14"/>
        <v>43.296517309032886</v>
      </c>
      <c r="K43" s="40">
        <f t="shared" si="14"/>
        <v>43.12105327851087</v>
      </c>
      <c r="L43" s="40">
        <f t="shared" si="14"/>
        <v>43.36195105749206</v>
      </c>
      <c r="M43" s="40">
        <f t="shared" si="14"/>
        <v>44.411713057380716</v>
      </c>
      <c r="N43" s="40">
        <f t="shared" si="14"/>
        <v>45.99736917690702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99.99999999999999</v>
      </c>
      <c r="G44" s="37">
        <f t="shared" si="15"/>
        <v>100</v>
      </c>
      <c r="H44" s="37">
        <f t="shared" si="15"/>
        <v>100</v>
      </c>
      <c r="I44" s="37">
        <f t="shared" si="15"/>
        <v>100</v>
      </c>
      <c r="J44" s="37">
        <f t="shared" si="15"/>
        <v>100.00000000000001</v>
      </c>
      <c r="K44" s="37">
        <f t="shared" si="15"/>
        <v>100.00000000000001</v>
      </c>
      <c r="L44" s="37">
        <f t="shared" si="15"/>
        <v>100.00000000000001</v>
      </c>
      <c r="M44" s="37">
        <f t="shared" si="15"/>
        <v>99.99999999999999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38.7602674697008</v>
      </c>
      <c r="D45" s="39">
        <f t="shared" si="16"/>
        <v>38.72929843394344</v>
      </c>
      <c r="E45" s="39">
        <f t="shared" si="16"/>
        <v>38.43696148593475</v>
      </c>
      <c r="F45" s="39">
        <f t="shared" si="16"/>
        <v>38.569413508407244</v>
      </c>
      <c r="G45" s="39">
        <f t="shared" si="16"/>
        <v>38.67681368088273</v>
      </c>
      <c r="H45" s="39">
        <f t="shared" si="16"/>
        <v>37.987882467693815</v>
      </c>
      <c r="I45" s="39">
        <f t="shared" si="16"/>
        <v>38.098829928816116</v>
      </c>
      <c r="J45" s="39">
        <f t="shared" si="16"/>
        <v>37.69578796895192</v>
      </c>
      <c r="K45" s="39">
        <f t="shared" si="16"/>
        <v>38.1918610840784</v>
      </c>
      <c r="L45" s="39">
        <f t="shared" si="16"/>
        <v>38.445626558120175</v>
      </c>
      <c r="M45" s="39">
        <f t="shared" si="16"/>
        <v>38.270356791878676</v>
      </c>
      <c r="N45" s="39">
        <f t="shared" si="16"/>
        <v>38.4043924937133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31.045894152170632</v>
      </c>
      <c r="D46" s="39">
        <f t="shared" si="17"/>
        <v>31.63196244625159</v>
      </c>
      <c r="E46" s="39">
        <f t="shared" si="17"/>
        <v>30.700517960276137</v>
      </c>
      <c r="F46" s="39">
        <f t="shared" si="17"/>
        <v>29.92963281892893</v>
      </c>
      <c r="G46" s="39">
        <f t="shared" si="17"/>
        <v>29.63467095923177</v>
      </c>
      <c r="H46" s="39">
        <f t="shared" si="17"/>
        <v>29.731722271012316</v>
      </c>
      <c r="I46" s="39">
        <f t="shared" si="17"/>
        <v>29.0460937663968</v>
      </c>
      <c r="J46" s="39">
        <f t="shared" si="17"/>
        <v>28.07259771768936</v>
      </c>
      <c r="K46" s="39">
        <f t="shared" si="17"/>
        <v>28.17458845226409</v>
      </c>
      <c r="L46" s="39">
        <f t="shared" si="17"/>
        <v>27.158186344288804</v>
      </c>
      <c r="M46" s="39">
        <f t="shared" si="17"/>
        <v>26.068961268008234</v>
      </c>
      <c r="N46" s="39">
        <f t="shared" si="17"/>
        <v>24.842160435309214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20.15821261730525</v>
      </c>
      <c r="D47" s="39">
        <f t="shared" si="18"/>
        <v>19.605535793664274</v>
      </c>
      <c r="E47" s="39">
        <f t="shared" si="18"/>
        <v>19.3076287735496</v>
      </c>
      <c r="F47" s="39">
        <f t="shared" si="18"/>
        <v>19.22716929650142</v>
      </c>
      <c r="G47" s="39">
        <f t="shared" si="18"/>
        <v>18.91492105028152</v>
      </c>
      <c r="H47" s="39">
        <f t="shared" si="18"/>
        <v>19.25042876600888</v>
      </c>
      <c r="I47" s="39">
        <f t="shared" si="18"/>
        <v>19.747109417248158</v>
      </c>
      <c r="J47" s="39">
        <f t="shared" si="18"/>
        <v>20.21145072973707</v>
      </c>
      <c r="K47" s="39">
        <f t="shared" si="18"/>
        <v>19.48661548052863</v>
      </c>
      <c r="L47" s="39">
        <f t="shared" si="18"/>
        <v>19.261588112339773</v>
      </c>
      <c r="M47" s="39">
        <f t="shared" si="18"/>
        <v>19.69987723130395</v>
      </c>
      <c r="N47" s="39">
        <f t="shared" si="18"/>
        <v>18.98067230085206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4.266531876028521</v>
      </c>
      <c r="D48" s="39">
        <f t="shared" si="19"/>
        <v>4.124179420002842</v>
      </c>
      <c r="E48" s="39">
        <f t="shared" si="19"/>
        <v>5.71209207674504</v>
      </c>
      <c r="F48" s="39">
        <f t="shared" si="19"/>
        <v>6.554588654923394</v>
      </c>
      <c r="G48" s="39">
        <f t="shared" si="19"/>
        <v>7.128149934288222</v>
      </c>
      <c r="H48" s="39">
        <f t="shared" si="19"/>
        <v>7.157344998604466</v>
      </c>
      <c r="I48" s="39">
        <f t="shared" si="19"/>
        <v>7.214401982262992</v>
      </c>
      <c r="J48" s="39">
        <f t="shared" si="19"/>
        <v>8.309637210011221</v>
      </c>
      <c r="K48" s="39">
        <f t="shared" si="19"/>
        <v>8.39148892447962</v>
      </c>
      <c r="L48" s="39">
        <f t="shared" si="19"/>
        <v>8.09053737557415</v>
      </c>
      <c r="M48" s="39">
        <f t="shared" si="19"/>
        <v>9.294207029467117</v>
      </c>
      <c r="N48" s="39">
        <f t="shared" si="19"/>
        <v>11.380585998982914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0.021812843864913698</v>
      </c>
      <c r="D49" s="39">
        <f t="shared" si="20"/>
        <v>0.021014441516457885</v>
      </c>
      <c r="E49" s="39">
        <f t="shared" si="20"/>
        <v>0.019125827128168165</v>
      </c>
      <c r="F49" s="39">
        <f t="shared" si="20"/>
        <v>0.016749966182321344</v>
      </c>
      <c r="G49" s="39">
        <f t="shared" si="20"/>
        <v>0.015169884869276794</v>
      </c>
      <c r="H49" s="39">
        <f t="shared" si="20"/>
        <v>0.01704821339985841</v>
      </c>
      <c r="I49" s="39">
        <f t="shared" si="20"/>
        <v>0.01700834531935987</v>
      </c>
      <c r="J49" s="39">
        <f t="shared" si="20"/>
        <v>0.016379433122037573</v>
      </c>
      <c r="K49" s="39">
        <f t="shared" si="20"/>
        <v>0.01923804766658828</v>
      </c>
      <c r="L49" s="39">
        <f t="shared" si="20"/>
        <v>1.5063314711190772</v>
      </c>
      <c r="M49" s="39">
        <f t="shared" si="20"/>
        <v>1.5068035473640138</v>
      </c>
      <c r="N49" s="39">
        <f t="shared" si="20"/>
        <v>1.4577266543126388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5.747281040929871</v>
      </c>
      <c r="D50" s="39">
        <f t="shared" si="21"/>
        <v>5.888009464621387</v>
      </c>
      <c r="E50" s="39">
        <f t="shared" si="21"/>
        <v>5.823673876366307</v>
      </c>
      <c r="F50" s="39">
        <f t="shared" si="21"/>
        <v>5.702445755056687</v>
      </c>
      <c r="G50" s="39">
        <f t="shared" si="21"/>
        <v>5.630274490446476</v>
      </c>
      <c r="H50" s="39">
        <f t="shared" si="21"/>
        <v>5.855573283280668</v>
      </c>
      <c r="I50" s="39">
        <f t="shared" si="21"/>
        <v>5.876556559956569</v>
      </c>
      <c r="J50" s="39">
        <f t="shared" si="21"/>
        <v>5.694146940488409</v>
      </c>
      <c r="K50" s="39">
        <f t="shared" si="21"/>
        <v>5.736208010982693</v>
      </c>
      <c r="L50" s="39">
        <f t="shared" si="21"/>
        <v>5.537730138558026</v>
      </c>
      <c r="M50" s="39">
        <f t="shared" si="21"/>
        <v>5.159794131978008</v>
      </c>
      <c r="N50" s="39">
        <f t="shared" si="21"/>
        <v>4.934462116829893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</v>
      </c>
      <c r="E51" s="37">
        <f t="shared" si="22"/>
        <v>100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</v>
      </c>
      <c r="K51" s="37">
        <f t="shared" si="22"/>
        <v>100.00000000000001</v>
      </c>
      <c r="L51" s="37">
        <f t="shared" si="22"/>
        <v>99.99999999999999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80.1639322413465</v>
      </c>
      <c r="D52" s="39">
        <f t="shared" si="23"/>
        <v>80.09676802020695</v>
      </c>
      <c r="E52" s="39">
        <f t="shared" si="23"/>
        <v>80.59741758795852</v>
      </c>
      <c r="F52" s="39">
        <f t="shared" si="23"/>
        <v>80.69610357860627</v>
      </c>
      <c r="G52" s="39">
        <f t="shared" si="23"/>
        <v>80.76914636101884</v>
      </c>
      <c r="H52" s="39">
        <f t="shared" si="23"/>
        <v>80.32811744906978</v>
      </c>
      <c r="I52" s="39">
        <f t="shared" si="23"/>
        <v>79.97719994390974</v>
      </c>
      <c r="J52" s="39">
        <f t="shared" si="23"/>
        <v>80.11281918378923</v>
      </c>
      <c r="K52" s="39">
        <f t="shared" si="23"/>
        <v>80.33087435039987</v>
      </c>
      <c r="L52" s="39">
        <f t="shared" si="23"/>
        <v>79.44941513611379</v>
      </c>
      <c r="M52" s="39">
        <f t="shared" si="23"/>
        <v>79.88212513703094</v>
      </c>
      <c r="N52" s="39">
        <f t="shared" si="23"/>
        <v>80.38573008465492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19.836067758653503</v>
      </c>
      <c r="D53" s="39">
        <f t="shared" si="24"/>
        <v>19.903231979793045</v>
      </c>
      <c r="E53" s="39">
        <f t="shared" si="24"/>
        <v>19.402582412041482</v>
      </c>
      <c r="F53" s="39">
        <f t="shared" si="24"/>
        <v>19.303896421393727</v>
      </c>
      <c r="G53" s="39">
        <f t="shared" si="24"/>
        <v>19.230853638981156</v>
      </c>
      <c r="H53" s="39">
        <f t="shared" si="24"/>
        <v>19.671882550930217</v>
      </c>
      <c r="I53" s="39">
        <f t="shared" si="24"/>
        <v>20.022800056090258</v>
      </c>
      <c r="J53" s="39">
        <f t="shared" si="24"/>
        <v>19.887180816210773</v>
      </c>
      <c r="K53" s="39">
        <f t="shared" si="24"/>
        <v>19.66912564960015</v>
      </c>
      <c r="L53" s="39">
        <f t="shared" si="24"/>
        <v>20.550584863886204</v>
      </c>
      <c r="M53" s="39">
        <f t="shared" si="24"/>
        <v>20.117874862969053</v>
      </c>
      <c r="N53" s="39">
        <f t="shared" si="24"/>
        <v>19.614269915345076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 t="s">
        <v>66</v>
      </c>
      <c r="R5" s="55" t="s">
        <v>67</v>
      </c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35852.164936878595</v>
      </c>
      <c r="D8" s="13">
        <f t="shared" si="0"/>
        <v>35643.309627529474</v>
      </c>
      <c r="E8" s="13">
        <f t="shared" si="0"/>
        <v>35715.180669699694</v>
      </c>
      <c r="F8" s="13">
        <f t="shared" si="0"/>
        <v>35326.11788440048</v>
      </c>
      <c r="G8" s="13">
        <f t="shared" si="0"/>
        <v>35719.30968690282</v>
      </c>
      <c r="H8" s="13">
        <f t="shared" si="0"/>
        <v>38109.168974561966</v>
      </c>
      <c r="I8" s="13">
        <f t="shared" si="0"/>
        <v>38628.69025891328</v>
      </c>
      <c r="J8" s="13">
        <f t="shared" si="0"/>
        <v>38400.541416769964</v>
      </c>
      <c r="K8" s="13">
        <f t="shared" si="0"/>
        <v>38447.6738022482</v>
      </c>
      <c r="L8" s="13">
        <f t="shared" si="0"/>
        <v>37811.62753326705</v>
      </c>
      <c r="M8" s="13">
        <f t="shared" si="0"/>
        <v>38541.21091816207</v>
      </c>
      <c r="N8" s="13">
        <f t="shared" si="0"/>
        <v>40513.57165153465</v>
      </c>
      <c r="O8" s="14" t="s">
        <v>23</v>
      </c>
      <c r="P8" s="6"/>
      <c r="Q8" s="15">
        <v>40513.57165143466</v>
      </c>
      <c r="R8" s="53">
        <f>+N8-Q8</f>
        <v>9.999348549172282E-08</v>
      </c>
      <c r="S8" s="6"/>
    </row>
    <row r="9" spans="1:18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1000</v>
      </c>
      <c r="O9" s="18" t="s">
        <v>25</v>
      </c>
      <c r="Q9" s="15">
        <v>1000</v>
      </c>
      <c r="R9" s="53">
        <f aca="true" t="shared" si="1" ref="R9:R28">+N9-Q9</f>
        <v>0</v>
      </c>
    </row>
    <row r="10" spans="1:18" s="8" customFormat="1" ht="13.5">
      <c r="A10" s="19" t="s">
        <v>0</v>
      </c>
      <c r="B10" s="20" t="s">
        <v>26</v>
      </c>
      <c r="C10" s="17">
        <v>4034.4123539517</v>
      </c>
      <c r="D10" s="17">
        <v>4447.278569708002</v>
      </c>
      <c r="E10" s="17">
        <v>4437.626863361799</v>
      </c>
      <c r="F10" s="17">
        <v>4274.769212646601</v>
      </c>
      <c r="G10" s="17">
        <v>4412.2355320161005</v>
      </c>
      <c r="H10" s="17">
        <v>5495.4686969919985</v>
      </c>
      <c r="I10" s="17">
        <v>5388.639254328299</v>
      </c>
      <c r="J10" s="17">
        <v>5389.436898773701</v>
      </c>
      <c r="K10" s="17">
        <v>4793.638843977</v>
      </c>
      <c r="L10" s="17">
        <v>4677.769462374499</v>
      </c>
      <c r="M10" s="17">
        <v>5201.929543631499</v>
      </c>
      <c r="N10" s="17">
        <v>5183.131183201601</v>
      </c>
      <c r="O10" s="16" t="s">
        <v>27</v>
      </c>
      <c r="Q10" s="15">
        <v>5183.131183201602</v>
      </c>
      <c r="R10" s="53">
        <f t="shared" si="1"/>
        <v>0</v>
      </c>
    </row>
    <row r="11" spans="1:19" s="8" customFormat="1" ht="13.5">
      <c r="A11" s="19" t="s">
        <v>0</v>
      </c>
      <c r="B11" s="20" t="s">
        <v>28</v>
      </c>
      <c r="C11" s="17">
        <v>31817.752582926896</v>
      </c>
      <c r="D11" s="17">
        <v>31196.03105782147</v>
      </c>
      <c r="E11" s="17">
        <v>31277.553806337895</v>
      </c>
      <c r="F11" s="17">
        <v>31051.348671753884</v>
      </c>
      <c r="G11" s="17">
        <v>31307.07415488672</v>
      </c>
      <c r="H11" s="17">
        <v>32613.700277569966</v>
      </c>
      <c r="I11" s="17">
        <v>33240.05100458498</v>
      </c>
      <c r="J11" s="17">
        <v>33011.10451799626</v>
      </c>
      <c r="K11" s="17">
        <v>33654.0349582712</v>
      </c>
      <c r="L11" s="17">
        <v>33133.85807089255</v>
      </c>
      <c r="M11" s="17">
        <v>33339.28137453057</v>
      </c>
      <c r="N11" s="17">
        <v>34330.44046833305</v>
      </c>
      <c r="O11" s="16" t="s">
        <v>29</v>
      </c>
      <c r="Q11" s="15">
        <v>34330.44046823306</v>
      </c>
      <c r="R11" s="53">
        <f t="shared" si="1"/>
        <v>9.999348549172282E-08</v>
      </c>
      <c r="S11" s="22"/>
    </row>
    <row r="12" spans="1:18" ht="13.5">
      <c r="A12" s="11" t="s">
        <v>0</v>
      </c>
      <c r="B12" s="12" t="s">
        <v>30</v>
      </c>
      <c r="C12" s="13">
        <f aca="true" t="shared" si="2" ref="C12:N12">+C13+C18</f>
        <v>35852.1649368786</v>
      </c>
      <c r="D12" s="13">
        <f t="shared" si="2"/>
        <v>35643.309627529496</v>
      </c>
      <c r="E12" s="13">
        <f t="shared" si="2"/>
        <v>35715.18066969971</v>
      </c>
      <c r="F12" s="13">
        <f t="shared" si="2"/>
        <v>35326.117884400504</v>
      </c>
      <c r="G12" s="13">
        <f t="shared" si="2"/>
        <v>35719.309686902794</v>
      </c>
      <c r="H12" s="13">
        <f t="shared" si="2"/>
        <v>38109.168974561995</v>
      </c>
      <c r="I12" s="13">
        <f t="shared" si="2"/>
        <v>38628.6902589133</v>
      </c>
      <c r="J12" s="13">
        <f t="shared" si="2"/>
        <v>38400.54141676999</v>
      </c>
      <c r="K12" s="13">
        <f t="shared" si="2"/>
        <v>38447.67380224821</v>
      </c>
      <c r="L12" s="13">
        <f t="shared" si="2"/>
        <v>37811.62753326709</v>
      </c>
      <c r="M12" s="13">
        <f t="shared" si="2"/>
        <v>38541.2109181621</v>
      </c>
      <c r="N12" s="13">
        <f t="shared" si="2"/>
        <v>40513.57165153469</v>
      </c>
      <c r="O12" s="12" t="s">
        <v>31</v>
      </c>
      <c r="P12" s="23"/>
      <c r="Q12" s="15">
        <v>40513.5716514347</v>
      </c>
      <c r="R12" s="53">
        <f t="shared" si="1"/>
        <v>9.998620953410864E-08</v>
      </c>
    </row>
    <row r="13" spans="1:18" ht="13.5">
      <c r="A13" s="11"/>
      <c r="B13" s="24" t="s">
        <v>32</v>
      </c>
      <c r="C13" s="25">
        <f>+C14+C16+C17</f>
        <v>18676.0924328404</v>
      </c>
      <c r="D13" s="25">
        <f aca="true" t="shared" si="3" ref="D13:N13">+D14+D16+D17</f>
        <v>18574.798642239297</v>
      </c>
      <c r="E13" s="25">
        <f t="shared" si="3"/>
        <v>18649.4425252525</v>
      </c>
      <c r="F13" s="25">
        <f t="shared" si="3"/>
        <v>18137.780917072705</v>
      </c>
      <c r="G13" s="25">
        <f t="shared" si="3"/>
        <v>18312.4103163324</v>
      </c>
      <c r="H13" s="25">
        <f t="shared" si="3"/>
        <v>18725.588595553992</v>
      </c>
      <c r="I13" s="25">
        <f t="shared" si="3"/>
        <v>18485.482440087406</v>
      </c>
      <c r="J13" s="25">
        <f t="shared" si="3"/>
        <v>18476.717461275504</v>
      </c>
      <c r="K13" s="25">
        <f t="shared" si="3"/>
        <v>18328.3628717655</v>
      </c>
      <c r="L13" s="25">
        <f t="shared" si="3"/>
        <v>18015.761423178796</v>
      </c>
      <c r="M13" s="25">
        <f t="shared" si="3"/>
        <v>18132.6005673749</v>
      </c>
      <c r="N13" s="25">
        <f t="shared" si="3"/>
        <v>19634.747080657093</v>
      </c>
      <c r="O13" s="24" t="s">
        <v>33</v>
      </c>
      <c r="P13" s="26"/>
      <c r="Q13" s="15">
        <v>19634.747080557103</v>
      </c>
      <c r="R13" s="53">
        <f t="shared" si="1"/>
        <v>9.998984751291573E-08</v>
      </c>
    </row>
    <row r="14" spans="1:18" ht="13.5">
      <c r="A14" s="11" t="s">
        <v>0</v>
      </c>
      <c r="B14" s="27" t="s">
        <v>34</v>
      </c>
      <c r="C14" s="28">
        <v>5156.869317689701</v>
      </c>
      <c r="D14" s="28">
        <v>5089.308363995399</v>
      </c>
      <c r="E14" s="28">
        <v>5065.492318360401</v>
      </c>
      <c r="F14" s="28">
        <v>4794.2848809239</v>
      </c>
      <c r="G14" s="28">
        <v>4845.098231331499</v>
      </c>
      <c r="H14" s="28">
        <v>5236.439181918397</v>
      </c>
      <c r="I14" s="28">
        <v>5220.332877959704</v>
      </c>
      <c r="J14" s="28">
        <v>5186.240825042603</v>
      </c>
      <c r="K14" s="28">
        <v>5257.602310894902</v>
      </c>
      <c r="L14" s="28">
        <v>5038.968753887302</v>
      </c>
      <c r="M14" s="28">
        <v>5166.603577278901</v>
      </c>
      <c r="N14" s="28">
        <v>5706.2854723915</v>
      </c>
      <c r="O14" s="29" t="s">
        <v>35</v>
      </c>
      <c r="P14" s="26"/>
      <c r="Q14" s="15">
        <v>5706.2854723915</v>
      </c>
      <c r="R14" s="53">
        <f t="shared" si="1"/>
        <v>0</v>
      </c>
    </row>
    <row r="15" spans="1:19" ht="13.5">
      <c r="A15" s="11"/>
      <c r="B15" s="30" t="s">
        <v>36</v>
      </c>
      <c r="C15" s="31">
        <v>490.8447</v>
      </c>
      <c r="D15" s="31">
        <v>483.79545</v>
      </c>
      <c r="E15" s="31">
        <v>485.60295</v>
      </c>
      <c r="F15" s="31">
        <v>477.72225</v>
      </c>
      <c r="G15" s="31">
        <v>478.4814</v>
      </c>
      <c r="H15" s="31">
        <v>483.0363</v>
      </c>
      <c r="I15" s="31">
        <v>474.97485</v>
      </c>
      <c r="J15" s="31">
        <v>472.1913</v>
      </c>
      <c r="K15" s="31">
        <v>468.5763</v>
      </c>
      <c r="L15" s="31">
        <v>463.76835</v>
      </c>
      <c r="M15" s="31">
        <v>464.12985</v>
      </c>
      <c r="N15" s="31">
        <v>470.8899</v>
      </c>
      <c r="O15" s="32" t="s">
        <v>37</v>
      </c>
      <c r="P15" s="26"/>
      <c r="Q15" s="15">
        <v>470.8899</v>
      </c>
      <c r="R15" s="53">
        <f t="shared" si="1"/>
        <v>0</v>
      </c>
      <c r="S15" s="6"/>
    </row>
    <row r="16" spans="1:18" ht="13.5">
      <c r="A16" s="11" t="s">
        <v>0</v>
      </c>
      <c r="B16" s="27" t="s">
        <v>38</v>
      </c>
      <c r="C16" s="28">
        <v>7730.840803419999</v>
      </c>
      <c r="D16" s="28">
        <v>7602.795694187397</v>
      </c>
      <c r="E16" s="28">
        <v>7607.925375969103</v>
      </c>
      <c r="F16" s="28">
        <v>7455.937421704104</v>
      </c>
      <c r="G16" s="28">
        <v>7487.022632324502</v>
      </c>
      <c r="H16" s="28">
        <v>7491.830200943097</v>
      </c>
      <c r="I16" s="28">
        <v>7240.1700948771</v>
      </c>
      <c r="J16" s="28">
        <v>7254.660702030801</v>
      </c>
      <c r="K16" s="28">
        <v>7274.3366054222</v>
      </c>
      <c r="L16" s="28">
        <v>7157.565355030896</v>
      </c>
      <c r="M16" s="28">
        <v>7101.3849039946</v>
      </c>
      <c r="N16" s="28">
        <v>7109.096511301295</v>
      </c>
      <c r="O16" s="29" t="s">
        <v>39</v>
      </c>
      <c r="P16" s="26"/>
      <c r="Q16" s="15">
        <v>7109.0965112013</v>
      </c>
      <c r="R16" s="53">
        <f t="shared" si="1"/>
        <v>9.999530448112637E-08</v>
      </c>
    </row>
    <row r="17" spans="1:18" ht="13.5">
      <c r="A17" s="11"/>
      <c r="B17" s="27" t="s">
        <v>48</v>
      </c>
      <c r="C17" s="28">
        <v>5788.382311730698</v>
      </c>
      <c r="D17" s="28">
        <v>5882.6945840565</v>
      </c>
      <c r="E17" s="28">
        <v>5976.024830922996</v>
      </c>
      <c r="F17" s="28">
        <v>5887.5586144447</v>
      </c>
      <c r="G17" s="28">
        <v>5980.2894526764</v>
      </c>
      <c r="H17" s="28">
        <v>5997.3192126925005</v>
      </c>
      <c r="I17" s="28">
        <v>6024.9794672506</v>
      </c>
      <c r="J17" s="28">
        <v>6035.815934202097</v>
      </c>
      <c r="K17" s="28">
        <v>5796.423955448399</v>
      </c>
      <c r="L17" s="28">
        <v>5819.227314260597</v>
      </c>
      <c r="M17" s="28">
        <v>5864.612086101398</v>
      </c>
      <c r="N17" s="28">
        <v>6819.365096964299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17176.0725040382</v>
      </c>
      <c r="D18" s="25">
        <v>17068.510985290202</v>
      </c>
      <c r="E18" s="25">
        <v>17065.738144447205</v>
      </c>
      <c r="F18" s="25">
        <v>17188.336967327796</v>
      </c>
      <c r="G18" s="25">
        <v>17406.899370570398</v>
      </c>
      <c r="H18" s="25">
        <v>19383.580379008</v>
      </c>
      <c r="I18" s="25">
        <v>20143.207818825897</v>
      </c>
      <c r="J18" s="25">
        <v>19923.823955494485</v>
      </c>
      <c r="K18" s="25">
        <v>20119.31093048271</v>
      </c>
      <c r="L18" s="25">
        <v>19795.8661100883</v>
      </c>
      <c r="M18" s="25">
        <v>20408.6103507872</v>
      </c>
      <c r="N18" s="25">
        <v>20878.82457087759</v>
      </c>
      <c r="O18" s="33" t="s">
        <v>41</v>
      </c>
      <c r="P18" s="26"/>
      <c r="Q18" s="15">
        <v>20878.8245708776</v>
      </c>
      <c r="R18" s="53">
        <f t="shared" si="1"/>
        <v>0</v>
      </c>
    </row>
    <row r="19" spans="1:18" ht="13.5">
      <c r="A19" s="11" t="s">
        <v>0</v>
      </c>
      <c r="B19" s="34" t="s">
        <v>42</v>
      </c>
      <c r="C19" s="13">
        <f aca="true" t="shared" si="4" ref="C19:N19">+C20+C21+C22+C23+C24+C25</f>
        <v>35852.164936878595</v>
      </c>
      <c r="D19" s="13">
        <f t="shared" si="4"/>
        <v>35643.309627529496</v>
      </c>
      <c r="E19" s="13">
        <f t="shared" si="4"/>
        <v>35715.18066969969</v>
      </c>
      <c r="F19" s="13">
        <f t="shared" si="4"/>
        <v>35326.11788440049</v>
      </c>
      <c r="G19" s="13">
        <f t="shared" si="4"/>
        <v>35719.309686902794</v>
      </c>
      <c r="H19" s="13">
        <f t="shared" si="4"/>
        <v>38109.168974561995</v>
      </c>
      <c r="I19" s="13">
        <f t="shared" si="4"/>
        <v>38628.690258913295</v>
      </c>
      <c r="J19" s="13">
        <f t="shared" si="4"/>
        <v>38400.54141677001</v>
      </c>
      <c r="K19" s="13">
        <f t="shared" si="4"/>
        <v>38447.67380224821</v>
      </c>
      <c r="L19" s="13">
        <f t="shared" si="4"/>
        <v>37811.62753326709</v>
      </c>
      <c r="M19" s="13">
        <f t="shared" si="4"/>
        <v>38541.21091816209</v>
      </c>
      <c r="N19" s="13">
        <f t="shared" si="4"/>
        <v>40513.57165153469</v>
      </c>
      <c r="O19" s="34" t="s">
        <v>43</v>
      </c>
      <c r="Q19" s="15">
        <v>40513.571651434686</v>
      </c>
      <c r="R19" s="53">
        <f t="shared" si="1"/>
        <v>1.00000761449337E-07</v>
      </c>
    </row>
    <row r="20" spans="1:18" ht="13.5">
      <c r="A20" s="11" t="s">
        <v>0</v>
      </c>
      <c r="B20" s="27" t="s">
        <v>44</v>
      </c>
      <c r="C20" s="28">
        <v>14832.406788386292</v>
      </c>
      <c r="D20" s="28">
        <v>14988.273657856893</v>
      </c>
      <c r="E20" s="28">
        <v>15041.882112893296</v>
      </c>
      <c r="F20" s="28">
        <v>14842.813921381688</v>
      </c>
      <c r="G20" s="28">
        <v>14965.502564199696</v>
      </c>
      <c r="H20" s="28">
        <v>16083.801874648989</v>
      </c>
      <c r="I20" s="28">
        <v>16689.069731143998</v>
      </c>
      <c r="J20" s="28">
        <v>16785.074818089106</v>
      </c>
      <c r="K20" s="28">
        <v>17423.876023015302</v>
      </c>
      <c r="L20" s="28">
        <v>17312.6936203832</v>
      </c>
      <c r="M20" s="28">
        <v>17424.472725913</v>
      </c>
      <c r="N20" s="28">
        <v>18755.994554643887</v>
      </c>
      <c r="O20" s="27" t="s">
        <v>44</v>
      </c>
      <c r="Q20" s="15">
        <v>18755.994554543886</v>
      </c>
      <c r="R20" s="53">
        <f t="shared" si="1"/>
        <v>1.00000761449337E-07</v>
      </c>
    </row>
    <row r="21" spans="1:18" ht="13.5">
      <c r="A21" s="11"/>
      <c r="B21" s="27" t="s">
        <v>64</v>
      </c>
      <c r="C21" s="28">
        <v>8379.033985667895</v>
      </c>
      <c r="D21" s="28">
        <v>8003.347859228001</v>
      </c>
      <c r="E21" s="28">
        <v>7840.8794288811005</v>
      </c>
      <c r="F21" s="28">
        <v>7489.065089566302</v>
      </c>
      <c r="G21" s="28">
        <v>7648.950483334099</v>
      </c>
      <c r="H21" s="28">
        <v>7723.913030857801</v>
      </c>
      <c r="I21" s="28">
        <v>6750.2495917702</v>
      </c>
      <c r="J21" s="28">
        <v>6516.9069377123</v>
      </c>
      <c r="K21" s="28">
        <v>6052.258136568098</v>
      </c>
      <c r="L21" s="28">
        <v>5834.353006814898</v>
      </c>
      <c r="M21" s="28">
        <v>5951.167548646998</v>
      </c>
      <c r="N21" s="28">
        <v>6287.8379111775985</v>
      </c>
      <c r="O21" s="27" t="s">
        <v>64</v>
      </c>
      <c r="Q21" s="15">
        <v>6287.837911177599</v>
      </c>
      <c r="R21" s="53">
        <f t="shared" si="1"/>
        <v>0</v>
      </c>
    </row>
    <row r="22" spans="1:18" ht="13.5">
      <c r="A22" s="11" t="s">
        <v>0</v>
      </c>
      <c r="B22" s="27" t="s">
        <v>45</v>
      </c>
      <c r="C22" s="28">
        <v>6588.386812150699</v>
      </c>
      <c r="D22" s="28">
        <v>5758.6942346624</v>
      </c>
      <c r="E22" s="28">
        <v>5911.176262668996</v>
      </c>
      <c r="F22" s="28">
        <v>5768.972748393099</v>
      </c>
      <c r="G22" s="28">
        <v>5783.270930306</v>
      </c>
      <c r="H22" s="28">
        <v>6413.102509057102</v>
      </c>
      <c r="I22" s="28">
        <v>6128.4483637692965</v>
      </c>
      <c r="J22" s="28">
        <v>6309.668745991497</v>
      </c>
      <c r="K22" s="28">
        <v>6210.206546234501</v>
      </c>
      <c r="L22" s="28">
        <v>6172.372278883</v>
      </c>
      <c r="M22" s="28">
        <v>6538.63148594</v>
      </c>
      <c r="N22" s="28">
        <v>6355.7012303164</v>
      </c>
      <c r="O22" s="27" t="s">
        <v>45</v>
      </c>
      <c r="Q22" s="15">
        <v>6355.7012303164</v>
      </c>
      <c r="R22" s="53">
        <f t="shared" si="1"/>
        <v>0</v>
      </c>
    </row>
    <row r="23" spans="1:18" ht="13.5">
      <c r="A23" s="35" t="s">
        <v>0</v>
      </c>
      <c r="B23" s="36" t="s">
        <v>65</v>
      </c>
      <c r="C23" s="28">
        <v>3867.3444174489</v>
      </c>
      <c r="D23" s="28">
        <v>4758.085237335</v>
      </c>
      <c r="E23" s="28">
        <v>4700.505381331499</v>
      </c>
      <c r="F23" s="28">
        <v>5047.615925235899</v>
      </c>
      <c r="G23" s="28">
        <v>5161.306914226</v>
      </c>
      <c r="H23" s="28">
        <v>5742.957081283602</v>
      </c>
      <c r="I23" s="28">
        <v>6964.8496428030985</v>
      </c>
      <c r="J23" s="28">
        <v>6752.485716992302</v>
      </c>
      <c r="K23" s="28">
        <v>6746.486853052798</v>
      </c>
      <c r="L23" s="28">
        <v>6518.0544740843</v>
      </c>
      <c r="M23" s="28">
        <v>6664.564733494999</v>
      </c>
      <c r="N23" s="28">
        <v>7082.998846979301</v>
      </c>
      <c r="O23" s="36" t="s">
        <v>65</v>
      </c>
      <c r="Q23" s="15">
        <v>7082.998846979301</v>
      </c>
      <c r="R23" s="53">
        <f t="shared" si="1"/>
        <v>0</v>
      </c>
    </row>
    <row r="24" spans="1:18" ht="13.5">
      <c r="A24" s="35"/>
      <c r="B24" s="36" t="s">
        <v>47</v>
      </c>
      <c r="C24" s="28">
        <v>500.0428252729</v>
      </c>
      <c r="D24" s="28">
        <v>494.495588643</v>
      </c>
      <c r="E24" s="28">
        <v>495.9171028856</v>
      </c>
      <c r="F24" s="28">
        <v>488.45266990029995</v>
      </c>
      <c r="G24" s="28">
        <v>488.1303286482</v>
      </c>
      <c r="H24" s="28">
        <v>492.77708155019997</v>
      </c>
      <c r="I24" s="28">
        <v>484.9193892897</v>
      </c>
      <c r="J24" s="28">
        <v>481.9498582078</v>
      </c>
      <c r="K24" s="28">
        <v>478.26014868240003</v>
      </c>
      <c r="L24" s="28">
        <v>474.41688213919997</v>
      </c>
      <c r="M24" s="28">
        <v>473.79127764109995</v>
      </c>
      <c r="N24" s="28">
        <v>481.7065322904</v>
      </c>
      <c r="O24" s="36" t="s">
        <v>47</v>
      </c>
      <c r="Q24" s="15">
        <v>481.7065322904</v>
      </c>
      <c r="R24" s="53">
        <f t="shared" si="1"/>
        <v>0</v>
      </c>
    </row>
    <row r="25" spans="1:18" ht="13.5">
      <c r="A25" s="35" t="s">
        <v>0</v>
      </c>
      <c r="B25" s="27" t="s">
        <v>48</v>
      </c>
      <c r="C25" s="28">
        <v>1684.9501079519016</v>
      </c>
      <c r="D25" s="28">
        <v>1640.4130498042002</v>
      </c>
      <c r="E25" s="28">
        <v>1724.8203810392006</v>
      </c>
      <c r="F25" s="28">
        <v>1689.197529923199</v>
      </c>
      <c r="G25" s="28">
        <v>1672.1484661887978</v>
      </c>
      <c r="H25" s="28">
        <v>1652.6173971643002</v>
      </c>
      <c r="I25" s="28">
        <v>1611.153540137001</v>
      </c>
      <c r="J25" s="28">
        <v>1554.4553397770028</v>
      </c>
      <c r="K25" s="28">
        <v>1536.5860946951038</v>
      </c>
      <c r="L25" s="28">
        <v>1499.737270962501</v>
      </c>
      <c r="M25" s="28">
        <v>1488.583146525992</v>
      </c>
      <c r="N25" s="28">
        <v>1549.3325761271008</v>
      </c>
      <c r="O25" s="27" t="s">
        <v>49</v>
      </c>
      <c r="Q25" s="15">
        <v>1549.3325761271008</v>
      </c>
      <c r="R25" s="53">
        <f t="shared" si="1"/>
        <v>0</v>
      </c>
    </row>
    <row r="26" spans="1:18" ht="13.5">
      <c r="A26" s="11"/>
      <c r="B26" s="34" t="s">
        <v>50</v>
      </c>
      <c r="C26" s="13">
        <f aca="true" t="shared" si="5" ref="C26:N26">+C27+C28</f>
        <v>35852.164936878595</v>
      </c>
      <c r="D26" s="13">
        <f t="shared" si="5"/>
        <v>35643.30962752947</v>
      </c>
      <c r="E26" s="13">
        <f t="shared" si="5"/>
        <v>35715.18066969968</v>
      </c>
      <c r="F26" s="13">
        <f t="shared" si="5"/>
        <v>35326.11788440048</v>
      </c>
      <c r="G26" s="13">
        <f t="shared" si="5"/>
        <v>35719.309686902794</v>
      </c>
      <c r="H26" s="13">
        <f t="shared" si="5"/>
        <v>38109.16897456197</v>
      </c>
      <c r="I26" s="13">
        <f t="shared" si="5"/>
        <v>38628.69025891329</v>
      </c>
      <c r="J26" s="13">
        <f t="shared" si="5"/>
        <v>38400.54141676999</v>
      </c>
      <c r="K26" s="13">
        <f t="shared" si="5"/>
        <v>38447.673802248166</v>
      </c>
      <c r="L26" s="13">
        <f t="shared" si="5"/>
        <v>37811.62753326707</v>
      </c>
      <c r="M26" s="13">
        <f t="shared" si="5"/>
        <v>38541.21091816209</v>
      </c>
      <c r="N26" s="13">
        <f t="shared" si="5"/>
        <v>40513.571651534665</v>
      </c>
      <c r="O26" s="34" t="s">
        <v>51</v>
      </c>
      <c r="Q26" s="15">
        <v>40513.571651434664</v>
      </c>
      <c r="R26" s="53">
        <f t="shared" si="1"/>
        <v>1.00000761449337E-07</v>
      </c>
    </row>
    <row r="27" spans="1:18" ht="13.5">
      <c r="A27" s="35"/>
      <c r="B27" s="27" t="s">
        <v>52</v>
      </c>
      <c r="C27" s="28">
        <v>29083.641391706497</v>
      </c>
      <c r="D27" s="28">
        <v>28802.18120521587</v>
      </c>
      <c r="E27" s="28">
        <v>28943.863691223287</v>
      </c>
      <c r="F27" s="28">
        <v>28720.684404711687</v>
      </c>
      <c r="G27" s="28">
        <v>29007.477137699298</v>
      </c>
      <c r="H27" s="28">
        <v>30502.092291993275</v>
      </c>
      <c r="I27" s="28">
        <v>31050.32117127989</v>
      </c>
      <c r="J27" s="28">
        <v>30857.49360112669</v>
      </c>
      <c r="K27" s="28">
        <v>31145.124702838868</v>
      </c>
      <c r="L27" s="28">
        <v>30666.99091293337</v>
      </c>
      <c r="M27" s="28">
        <v>31305.71153932359</v>
      </c>
      <c r="N27" s="28">
        <v>31841.601750377264</v>
      </c>
      <c r="O27" s="27" t="s">
        <v>53</v>
      </c>
      <c r="Q27" s="15">
        <v>31841.601750277263</v>
      </c>
      <c r="R27" s="53">
        <f t="shared" si="1"/>
        <v>1.00000761449337E-07</v>
      </c>
    </row>
    <row r="28" spans="1:18" ht="13.5">
      <c r="A28" s="35"/>
      <c r="B28" s="27" t="s">
        <v>54</v>
      </c>
      <c r="C28" s="28">
        <v>6768.5235451720955</v>
      </c>
      <c r="D28" s="28">
        <v>6841.128422313597</v>
      </c>
      <c r="E28" s="28">
        <v>6771.316978476394</v>
      </c>
      <c r="F28" s="28">
        <v>6605.433479688797</v>
      </c>
      <c r="G28" s="28">
        <v>6711.832549203498</v>
      </c>
      <c r="H28" s="28">
        <v>7607.076682568697</v>
      </c>
      <c r="I28" s="28">
        <v>7578.3690876333985</v>
      </c>
      <c r="J28" s="28">
        <v>7543.0478156433</v>
      </c>
      <c r="K28" s="28">
        <v>7302.549099409299</v>
      </c>
      <c r="L28" s="28">
        <v>7144.6366203337</v>
      </c>
      <c r="M28" s="28">
        <v>7235.4993788385</v>
      </c>
      <c r="N28" s="28">
        <v>8671.969901157403</v>
      </c>
      <c r="O28" s="27" t="s">
        <v>55</v>
      </c>
      <c r="Q28" s="15">
        <v>8671.969901157403</v>
      </c>
      <c r="R28" s="53">
        <f t="shared" si="1"/>
        <v>0</v>
      </c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2000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6" ref="C33:N33">SUM(C34:C36)</f>
        <v>100</v>
      </c>
      <c r="D33" s="37">
        <f t="shared" si="6"/>
        <v>99.99999999999999</v>
      </c>
      <c r="E33" s="37">
        <f t="shared" si="6"/>
        <v>100</v>
      </c>
      <c r="F33" s="37">
        <f t="shared" si="6"/>
        <v>100.00000000000001</v>
      </c>
      <c r="G33" s="37">
        <f t="shared" si="6"/>
        <v>99.99999999999999</v>
      </c>
      <c r="H33" s="37">
        <f t="shared" si="6"/>
        <v>100</v>
      </c>
      <c r="I33" s="37">
        <f t="shared" si="6"/>
        <v>100</v>
      </c>
      <c r="J33" s="37">
        <f t="shared" si="6"/>
        <v>100</v>
      </c>
      <c r="K33" s="37">
        <f t="shared" si="6"/>
        <v>100</v>
      </c>
      <c r="L33" s="37">
        <f t="shared" si="6"/>
        <v>100</v>
      </c>
      <c r="M33" s="37">
        <f t="shared" si="6"/>
        <v>100</v>
      </c>
      <c r="N33" s="37">
        <f t="shared" si="6"/>
        <v>100</v>
      </c>
      <c r="O33" s="14" t="s">
        <v>23</v>
      </c>
    </row>
    <row r="34" spans="2:15" ht="13.5">
      <c r="B34" s="16" t="s">
        <v>24</v>
      </c>
      <c r="C34" s="38">
        <f aca="true" t="shared" si="7" ref="C34:N34">C9/C$8*100</f>
        <v>0</v>
      </c>
      <c r="D34" s="38">
        <f t="shared" si="7"/>
        <v>0</v>
      </c>
      <c r="E34" s="38">
        <f t="shared" si="7"/>
        <v>0</v>
      </c>
      <c r="F34" s="38">
        <f t="shared" si="7"/>
        <v>0</v>
      </c>
      <c r="G34" s="38">
        <f t="shared" si="7"/>
        <v>0</v>
      </c>
      <c r="H34" s="38">
        <f t="shared" si="7"/>
        <v>0</v>
      </c>
      <c r="I34" s="38">
        <f t="shared" si="7"/>
        <v>0</v>
      </c>
      <c r="J34" s="38">
        <f t="shared" si="7"/>
        <v>0</v>
      </c>
      <c r="K34" s="38">
        <f t="shared" si="7"/>
        <v>0</v>
      </c>
      <c r="L34" s="38">
        <f t="shared" si="7"/>
        <v>0</v>
      </c>
      <c r="M34" s="38">
        <f t="shared" si="7"/>
        <v>0</v>
      </c>
      <c r="N34" s="38">
        <f t="shared" si="7"/>
        <v>2.4683086660470233</v>
      </c>
      <c r="O34" s="18" t="s">
        <v>25</v>
      </c>
    </row>
    <row r="35" spans="2:15" ht="13.5">
      <c r="B35" s="20" t="s">
        <v>26</v>
      </c>
      <c r="C35" s="39">
        <f aca="true" t="shared" si="8" ref="C35:N35">C10/C$8*100</f>
        <v>11.25291139615891</v>
      </c>
      <c r="D35" s="39">
        <f t="shared" si="8"/>
        <v>12.477176267248485</v>
      </c>
      <c r="E35" s="39">
        <f t="shared" si="8"/>
        <v>12.425043861325404</v>
      </c>
      <c r="F35" s="39">
        <f t="shared" si="8"/>
        <v>12.100874561521744</v>
      </c>
      <c r="G35" s="39">
        <f t="shared" si="8"/>
        <v>12.352521845163016</v>
      </c>
      <c r="H35" s="39">
        <f t="shared" si="8"/>
        <v>14.420332022092236</v>
      </c>
      <c r="I35" s="39">
        <f t="shared" si="8"/>
        <v>13.94983681354537</v>
      </c>
      <c r="J35" s="39">
        <f t="shared" si="8"/>
        <v>14.03479404178419</v>
      </c>
      <c r="K35" s="39">
        <f t="shared" si="8"/>
        <v>12.46795545715615</v>
      </c>
      <c r="L35" s="39">
        <f t="shared" si="8"/>
        <v>12.371246009601016</v>
      </c>
      <c r="M35" s="39">
        <f t="shared" si="8"/>
        <v>13.497057875729986</v>
      </c>
      <c r="N35" s="39">
        <f t="shared" si="8"/>
        <v>12.793567616755075</v>
      </c>
      <c r="O35" s="16" t="s">
        <v>27</v>
      </c>
    </row>
    <row r="36" spans="2:17" ht="13.5">
      <c r="B36" s="20" t="s">
        <v>28</v>
      </c>
      <c r="C36" s="39">
        <f aca="true" t="shared" si="9" ref="C36:N36">C11/C$8*100</f>
        <v>88.74708860384109</v>
      </c>
      <c r="D36" s="39">
        <f t="shared" si="9"/>
        <v>87.5228237327515</v>
      </c>
      <c r="E36" s="39">
        <f t="shared" si="9"/>
        <v>87.5749561386746</v>
      </c>
      <c r="F36" s="39">
        <f t="shared" si="9"/>
        <v>87.89912543847826</v>
      </c>
      <c r="G36" s="39">
        <f t="shared" si="9"/>
        <v>87.64747815483697</v>
      </c>
      <c r="H36" s="39">
        <f t="shared" si="9"/>
        <v>85.57966797790776</v>
      </c>
      <c r="I36" s="39">
        <f t="shared" si="9"/>
        <v>86.05016318645463</v>
      </c>
      <c r="J36" s="39">
        <f t="shared" si="9"/>
        <v>85.9652059582158</v>
      </c>
      <c r="K36" s="39">
        <f t="shared" si="9"/>
        <v>87.53204454284385</v>
      </c>
      <c r="L36" s="39">
        <f t="shared" si="9"/>
        <v>87.62875399039899</v>
      </c>
      <c r="M36" s="39">
        <f t="shared" si="9"/>
        <v>86.50294212427</v>
      </c>
      <c r="N36" s="39">
        <f t="shared" si="9"/>
        <v>84.7381237171979</v>
      </c>
      <c r="O36" s="16" t="s">
        <v>29</v>
      </c>
      <c r="Q36" s="23"/>
    </row>
    <row r="37" spans="2:15" ht="13.5">
      <c r="B37" s="12" t="s">
        <v>30</v>
      </c>
      <c r="C37" s="37">
        <f aca="true" t="shared" si="10" ref="C37:N37">C39+SUM(C41:C42)+C43</f>
        <v>99.99999999999999</v>
      </c>
      <c r="D37" s="37">
        <f t="shared" si="10"/>
        <v>100.00000000000001</v>
      </c>
      <c r="E37" s="37">
        <f t="shared" si="10"/>
        <v>100</v>
      </c>
      <c r="F37" s="37">
        <f t="shared" si="10"/>
        <v>99.99999999999997</v>
      </c>
      <c r="G37" s="37">
        <f t="shared" si="10"/>
        <v>100.00000000000001</v>
      </c>
      <c r="H37" s="37">
        <f t="shared" si="10"/>
        <v>100</v>
      </c>
      <c r="I37" s="37">
        <f t="shared" si="10"/>
        <v>100</v>
      </c>
      <c r="J37" s="37">
        <f t="shared" si="10"/>
        <v>99.99999999999999</v>
      </c>
      <c r="K37" s="37">
        <f t="shared" si="10"/>
        <v>100</v>
      </c>
      <c r="L37" s="37">
        <f t="shared" si="10"/>
        <v>100</v>
      </c>
      <c r="M37" s="37">
        <f t="shared" si="10"/>
        <v>100</v>
      </c>
      <c r="N37" s="37">
        <f t="shared" si="10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52.09195167355045</v>
      </c>
      <c r="D38" s="40">
        <f aca="true" t="shared" si="11" ref="D38:N38">+D39+D41+D42</f>
        <v>52.11300195280646</v>
      </c>
      <c r="E38" s="40">
        <f t="shared" si="11"/>
        <v>52.2171305746031</v>
      </c>
      <c r="F38" s="40">
        <f t="shared" si="11"/>
        <v>51.34382718312244</v>
      </c>
      <c r="G38" s="40">
        <f t="shared" si="11"/>
        <v>51.26753701807125</v>
      </c>
      <c r="H38" s="40">
        <f t="shared" si="11"/>
        <v>49.136701480038546</v>
      </c>
      <c r="I38" s="40">
        <f t="shared" si="11"/>
        <v>47.85428218297412</v>
      </c>
      <c r="J38" s="40">
        <f t="shared" si="11"/>
        <v>48.115773318775375</v>
      </c>
      <c r="K38" s="40">
        <f t="shared" si="11"/>
        <v>47.67092793711166</v>
      </c>
      <c r="L38" s="40">
        <f t="shared" si="11"/>
        <v>47.64608824978065</v>
      </c>
      <c r="M38" s="40">
        <f t="shared" si="11"/>
        <v>47.04730374423737</v>
      </c>
      <c r="N38" s="40">
        <f t="shared" si="11"/>
        <v>48.46461637482736</v>
      </c>
      <c r="O38" s="24" t="s">
        <v>33</v>
      </c>
    </row>
    <row r="39" spans="2:15" ht="13.5">
      <c r="B39" s="27" t="s">
        <v>34</v>
      </c>
      <c r="C39" s="39">
        <f aca="true" t="shared" si="12" ref="C39:N39">C14/C$12*100</f>
        <v>14.383704099233327</v>
      </c>
      <c r="D39" s="39">
        <f t="shared" si="12"/>
        <v>14.278439396280465</v>
      </c>
      <c r="E39" s="39">
        <f t="shared" si="12"/>
        <v>14.183023082556879</v>
      </c>
      <c r="F39" s="39">
        <f t="shared" si="12"/>
        <v>13.571502242653688</v>
      </c>
      <c r="G39" s="39">
        <f t="shared" si="12"/>
        <v>13.564366931503304</v>
      </c>
      <c r="H39" s="39">
        <f t="shared" si="12"/>
        <v>13.740628102947452</v>
      </c>
      <c r="I39" s="39">
        <f t="shared" si="12"/>
        <v>13.514133777173946</v>
      </c>
      <c r="J39" s="39">
        <f t="shared" si="12"/>
        <v>13.505645060456642</v>
      </c>
      <c r="K39" s="39">
        <f t="shared" si="12"/>
        <v>13.674695478163015</v>
      </c>
      <c r="L39" s="39">
        <f t="shared" si="12"/>
        <v>13.326505846525546</v>
      </c>
      <c r="M39" s="39">
        <f t="shared" si="12"/>
        <v>13.405400230546983</v>
      </c>
      <c r="N39" s="39">
        <f t="shared" si="12"/>
        <v>14.084873882442158</v>
      </c>
      <c r="O39" s="29" t="s">
        <v>35</v>
      </c>
    </row>
    <row r="40" spans="2:15" ht="13.5">
      <c r="B40" s="30" t="s">
        <v>36</v>
      </c>
      <c r="C40" s="41">
        <f aca="true" t="shared" si="13" ref="C40:N40">C15/C14*100</f>
        <v>9.518269123404904</v>
      </c>
      <c r="D40" s="41">
        <f t="shared" si="13"/>
        <v>9.506113903858497</v>
      </c>
      <c r="E40" s="41">
        <f t="shared" si="13"/>
        <v>9.5864906998256</v>
      </c>
      <c r="F40" s="41">
        <f t="shared" si="13"/>
        <v>9.964410999038062</v>
      </c>
      <c r="G40" s="41">
        <f t="shared" si="13"/>
        <v>9.875576864589323</v>
      </c>
      <c r="H40" s="41">
        <f t="shared" si="13"/>
        <v>9.224518479426646</v>
      </c>
      <c r="I40" s="41">
        <f t="shared" si="13"/>
        <v>9.098554845139253</v>
      </c>
      <c r="J40" s="41">
        <f t="shared" si="13"/>
        <v>9.104692896634262</v>
      </c>
      <c r="K40" s="41">
        <f t="shared" si="13"/>
        <v>8.912357236092342</v>
      </c>
      <c r="L40" s="41">
        <f t="shared" si="13"/>
        <v>9.203636153572631</v>
      </c>
      <c r="M40" s="41">
        <f t="shared" si="13"/>
        <v>8.983268080429031</v>
      </c>
      <c r="N40" s="41">
        <f t="shared" si="13"/>
        <v>8.25212657653194</v>
      </c>
      <c r="O40" s="32" t="s">
        <v>37</v>
      </c>
    </row>
    <row r="41" spans="2:15" ht="13.5">
      <c r="B41" s="27" t="s">
        <v>38</v>
      </c>
      <c r="C41" s="39">
        <f aca="true" t="shared" si="14" ref="C41:N42">C16/C$12*100</f>
        <v>21.56310732428832</v>
      </c>
      <c r="D41" s="39">
        <f t="shared" si="14"/>
        <v>21.33021813528589</v>
      </c>
      <c r="E41" s="39">
        <f t="shared" si="14"/>
        <v>21.301657259775723</v>
      </c>
      <c r="F41" s="39">
        <f t="shared" si="14"/>
        <v>21.106019761646486</v>
      </c>
      <c r="G41" s="39">
        <f t="shared" si="14"/>
        <v>20.96071480090717</v>
      </c>
      <c r="H41" s="39">
        <f t="shared" si="14"/>
        <v>19.658865313866908</v>
      </c>
      <c r="I41" s="39">
        <f t="shared" si="14"/>
        <v>18.742986226944314</v>
      </c>
      <c r="J41" s="39">
        <f t="shared" si="14"/>
        <v>18.89207921131706</v>
      </c>
      <c r="K41" s="39">
        <f t="shared" si="14"/>
        <v>18.920095511725957</v>
      </c>
      <c r="L41" s="39">
        <f t="shared" si="14"/>
        <v>18.92953523022406</v>
      </c>
      <c r="M41" s="39">
        <f t="shared" si="14"/>
        <v>18.425432763577636</v>
      </c>
      <c r="N41" s="39">
        <f t="shared" si="14"/>
        <v>17.54744452660963</v>
      </c>
      <c r="O41" s="29" t="s">
        <v>39</v>
      </c>
    </row>
    <row r="42" spans="2:15" ht="13.5">
      <c r="B42" s="27" t="s">
        <v>48</v>
      </c>
      <c r="C42" s="39">
        <f t="shared" si="14"/>
        <v>16.145140250028795</v>
      </c>
      <c r="D42" s="39">
        <f t="shared" si="14"/>
        <v>16.504344421240102</v>
      </c>
      <c r="E42" s="39">
        <f t="shared" si="14"/>
        <v>16.732450232270494</v>
      </c>
      <c r="F42" s="39">
        <f t="shared" si="14"/>
        <v>16.666305178822267</v>
      </c>
      <c r="G42" s="39">
        <f t="shared" si="14"/>
        <v>16.742455285660782</v>
      </c>
      <c r="H42" s="39">
        <f t="shared" si="14"/>
        <v>15.737208063224188</v>
      </c>
      <c r="I42" s="39">
        <f t="shared" si="14"/>
        <v>15.59716217885585</v>
      </c>
      <c r="J42" s="39">
        <f t="shared" si="14"/>
        <v>15.71804904700167</v>
      </c>
      <c r="K42" s="39">
        <f t="shared" si="14"/>
        <v>15.076136947222684</v>
      </c>
      <c r="L42" s="39">
        <f t="shared" si="14"/>
        <v>15.390047173031038</v>
      </c>
      <c r="M42" s="39">
        <f t="shared" si="14"/>
        <v>15.216470750112752</v>
      </c>
      <c r="N42" s="39">
        <f t="shared" si="14"/>
        <v>16.832297965775563</v>
      </c>
      <c r="O42" s="29" t="s">
        <v>49</v>
      </c>
    </row>
    <row r="43" spans="2:15" ht="13.5">
      <c r="B43" s="33" t="s">
        <v>40</v>
      </c>
      <c r="C43" s="40">
        <f aca="true" t="shared" si="15" ref="C43:N43">C18/C$12*100</f>
        <v>47.908048326449546</v>
      </c>
      <c r="D43" s="40">
        <f t="shared" si="15"/>
        <v>47.88699804719356</v>
      </c>
      <c r="E43" s="40">
        <f t="shared" si="15"/>
        <v>47.782869425396896</v>
      </c>
      <c r="F43" s="40">
        <f t="shared" si="15"/>
        <v>48.65617281687754</v>
      </c>
      <c r="G43" s="40">
        <f t="shared" si="15"/>
        <v>48.73246298192876</v>
      </c>
      <c r="H43" s="40">
        <f t="shared" si="15"/>
        <v>50.863298519961454</v>
      </c>
      <c r="I43" s="40">
        <f t="shared" si="15"/>
        <v>52.14571781702588</v>
      </c>
      <c r="J43" s="40">
        <f t="shared" si="15"/>
        <v>51.88422668122461</v>
      </c>
      <c r="K43" s="40">
        <f t="shared" si="15"/>
        <v>52.32907206288835</v>
      </c>
      <c r="L43" s="40">
        <f t="shared" si="15"/>
        <v>52.35391175021936</v>
      </c>
      <c r="M43" s="40">
        <f t="shared" si="15"/>
        <v>52.95269625576263</v>
      </c>
      <c r="N43" s="40">
        <f t="shared" si="15"/>
        <v>51.535383625172635</v>
      </c>
      <c r="O43" s="33" t="s">
        <v>41</v>
      </c>
    </row>
    <row r="44" spans="2:15" ht="13.5">
      <c r="B44" s="34" t="s">
        <v>42</v>
      </c>
      <c r="C44" s="37">
        <f>+C45+C46+C47+C48+C49+C50</f>
        <v>99.99999999999997</v>
      </c>
      <c r="D44" s="37">
        <f aca="true" t="shared" si="16" ref="D44:N44">SUM(D45:D50)</f>
        <v>100</v>
      </c>
      <c r="E44" s="37">
        <f t="shared" si="16"/>
        <v>100.00000000000003</v>
      </c>
      <c r="F44" s="37">
        <f t="shared" si="16"/>
        <v>100</v>
      </c>
      <c r="G44" s="37">
        <f t="shared" si="16"/>
        <v>100</v>
      </c>
      <c r="H44" s="37">
        <f t="shared" si="16"/>
        <v>99.99999999999999</v>
      </c>
      <c r="I44" s="37">
        <f t="shared" si="16"/>
        <v>99.99999999999997</v>
      </c>
      <c r="J44" s="37">
        <f t="shared" si="16"/>
        <v>100</v>
      </c>
      <c r="K44" s="37">
        <f t="shared" si="16"/>
        <v>99.99999999999997</v>
      </c>
      <c r="L44" s="37">
        <f t="shared" si="16"/>
        <v>100.00000000000004</v>
      </c>
      <c r="M44" s="37">
        <f t="shared" si="16"/>
        <v>99.99999999999997</v>
      </c>
      <c r="N44" s="37">
        <f t="shared" si="16"/>
        <v>99.99999999999999</v>
      </c>
      <c r="O44" s="34" t="s">
        <v>43</v>
      </c>
    </row>
    <row r="45" spans="2:15" ht="13.5">
      <c r="B45" s="27" t="s">
        <v>44</v>
      </c>
      <c r="C45" s="39">
        <f aca="true" t="shared" si="17" ref="C45:N45">C20/C$19*100</f>
        <v>41.37102128839433</v>
      </c>
      <c r="D45" s="39">
        <f t="shared" si="17"/>
        <v>42.050734947128866</v>
      </c>
      <c r="E45" s="39">
        <f t="shared" si="17"/>
        <v>42.1162145363432</v>
      </c>
      <c r="F45" s="39">
        <f t="shared" si="17"/>
        <v>42.016544161327346</v>
      </c>
      <c r="G45" s="39">
        <f t="shared" si="17"/>
        <v>41.897513404877195</v>
      </c>
      <c r="H45" s="39">
        <f t="shared" si="17"/>
        <v>42.20454632685636</v>
      </c>
      <c r="I45" s="39">
        <f t="shared" si="17"/>
        <v>43.2038198015091</v>
      </c>
      <c r="J45" s="39">
        <f t="shared" si="17"/>
        <v>43.71051604694003</v>
      </c>
      <c r="K45" s="39">
        <f t="shared" si="17"/>
        <v>45.31841409348528</v>
      </c>
      <c r="L45" s="39">
        <f t="shared" si="17"/>
        <v>45.78669248011422</v>
      </c>
      <c r="M45" s="39">
        <f t="shared" si="17"/>
        <v>45.20997734843334</v>
      </c>
      <c r="N45" s="39">
        <f t="shared" si="17"/>
        <v>46.295583899558245</v>
      </c>
      <c r="O45" s="27" t="s">
        <v>44</v>
      </c>
    </row>
    <row r="46" spans="2:15" ht="13.5">
      <c r="B46" s="27" t="s">
        <v>64</v>
      </c>
      <c r="C46" s="39">
        <f aca="true" t="shared" si="18" ref="C46:N46">C21/C$19*100</f>
        <v>23.371068387139356</v>
      </c>
      <c r="D46" s="39">
        <f t="shared" si="18"/>
        <v>22.453997518363245</v>
      </c>
      <c r="E46" s="39">
        <f t="shared" si="18"/>
        <v>21.95391226323322</v>
      </c>
      <c r="F46" s="39">
        <f t="shared" si="18"/>
        <v>21.19979646241674</v>
      </c>
      <c r="G46" s="39">
        <f t="shared" si="18"/>
        <v>21.414049012651386</v>
      </c>
      <c r="H46" s="39">
        <f t="shared" si="18"/>
        <v>20.26786004180133</v>
      </c>
      <c r="I46" s="39">
        <f t="shared" si="18"/>
        <v>17.4747048023784</v>
      </c>
      <c r="J46" s="39">
        <f t="shared" si="18"/>
        <v>16.970872537922823</v>
      </c>
      <c r="K46" s="39">
        <f t="shared" si="18"/>
        <v>15.74154568543545</v>
      </c>
      <c r="L46" s="39">
        <f t="shared" si="18"/>
        <v>15.430049927583175</v>
      </c>
      <c r="M46" s="39">
        <f t="shared" si="18"/>
        <v>15.441049740973705</v>
      </c>
      <c r="N46" s="39">
        <f t="shared" si="18"/>
        <v>15.520324806858667</v>
      </c>
      <c r="O46" s="27" t="s">
        <v>64</v>
      </c>
    </row>
    <row r="47" spans="2:16" ht="13.5">
      <c r="B47" s="27" t="s">
        <v>45</v>
      </c>
      <c r="C47" s="39">
        <f aca="true" t="shared" si="19" ref="C47:N47">C22/C$19*100</f>
        <v>18.376538275304235</v>
      </c>
      <c r="D47" s="39">
        <f t="shared" si="19"/>
        <v>16.156452065872724</v>
      </c>
      <c r="E47" s="39">
        <f t="shared" si="19"/>
        <v>16.550878791112947</v>
      </c>
      <c r="F47" s="39">
        <f t="shared" si="19"/>
        <v>16.330616251893886</v>
      </c>
      <c r="G47" s="39">
        <f t="shared" si="19"/>
        <v>16.19088101365675</v>
      </c>
      <c r="H47" s="39">
        <f t="shared" si="19"/>
        <v>16.82824024144392</v>
      </c>
      <c r="I47" s="39">
        <f t="shared" si="19"/>
        <v>15.865017226037583</v>
      </c>
      <c r="J47" s="39">
        <f t="shared" si="19"/>
        <v>16.43119735607682</v>
      </c>
      <c r="K47" s="39">
        <f t="shared" si="19"/>
        <v>16.152359641251852</v>
      </c>
      <c r="L47" s="39">
        <f t="shared" si="19"/>
        <v>16.324005819248267</v>
      </c>
      <c r="M47" s="39">
        <f t="shared" si="19"/>
        <v>16.965298521170094</v>
      </c>
      <c r="N47" s="39">
        <f t="shared" si="19"/>
        <v>15.687832425595685</v>
      </c>
      <c r="O47" s="27" t="s">
        <v>45</v>
      </c>
      <c r="P47" s="23"/>
    </row>
    <row r="48" spans="2:15" ht="13.5">
      <c r="B48" s="36" t="s">
        <v>46</v>
      </c>
      <c r="C48" s="39">
        <f aca="true" t="shared" si="20" ref="C48:N48">C23/C$19*100</f>
        <v>10.786920188105114</v>
      </c>
      <c r="D48" s="39">
        <f t="shared" si="20"/>
        <v>13.349167872054288</v>
      </c>
      <c r="E48" s="39">
        <f t="shared" si="20"/>
        <v>13.16108526736181</v>
      </c>
      <c r="F48" s="39">
        <f t="shared" si="20"/>
        <v>14.288623340253457</v>
      </c>
      <c r="G48" s="39">
        <f t="shared" si="20"/>
        <v>14.44962671302267</v>
      </c>
      <c r="H48" s="39">
        <f t="shared" si="20"/>
        <v>15.06975154750041</v>
      </c>
      <c r="I48" s="39">
        <f t="shared" si="20"/>
        <v>18.030250562782175</v>
      </c>
      <c r="J48" s="39">
        <f t="shared" si="20"/>
        <v>17.584350292632607</v>
      </c>
      <c r="K48" s="39">
        <f t="shared" si="20"/>
        <v>17.547191249469822</v>
      </c>
      <c r="L48" s="39">
        <f t="shared" si="20"/>
        <v>17.23822776036192</v>
      </c>
      <c r="M48" s="39">
        <f t="shared" si="20"/>
        <v>17.29204810831307</v>
      </c>
      <c r="N48" s="39">
        <f t="shared" si="20"/>
        <v>17.483027435600068</v>
      </c>
      <c r="O48" s="36" t="s">
        <v>46</v>
      </c>
    </row>
    <row r="49" spans="2:15" ht="13.5">
      <c r="B49" s="36" t="s">
        <v>47</v>
      </c>
      <c r="C49" s="39">
        <f aca="true" t="shared" si="21" ref="C49:N49">C24/C$19*100</f>
        <v>1.3947353699651794</v>
      </c>
      <c r="D49" s="39">
        <f t="shared" si="21"/>
        <v>1.387344760659013</v>
      </c>
      <c r="E49" s="39">
        <f t="shared" si="21"/>
        <v>1.388533093173822</v>
      </c>
      <c r="F49" s="39">
        <f t="shared" si="21"/>
        <v>1.3826955780951908</v>
      </c>
      <c r="G49" s="39">
        <f t="shared" si="21"/>
        <v>1.366572682750313</v>
      </c>
      <c r="H49" s="39">
        <f t="shared" si="21"/>
        <v>1.2930669831166626</v>
      </c>
      <c r="I49" s="39">
        <f t="shared" si="21"/>
        <v>1.2553347940079544</v>
      </c>
      <c r="J49" s="39">
        <f t="shared" si="21"/>
        <v>1.2550600601618767</v>
      </c>
      <c r="K49" s="39">
        <f t="shared" si="21"/>
        <v>1.243924798005423</v>
      </c>
      <c r="L49" s="39">
        <f t="shared" si="21"/>
        <v>1.2546851672063117</v>
      </c>
      <c r="M49" s="39">
        <f t="shared" si="21"/>
        <v>1.2293108243203419</v>
      </c>
      <c r="N49" s="39">
        <f t="shared" si="21"/>
        <v>1.1890004081438537</v>
      </c>
      <c r="O49" s="36" t="s">
        <v>47</v>
      </c>
    </row>
    <row r="50" spans="2:15" ht="13.5">
      <c r="B50" s="27" t="s">
        <v>48</v>
      </c>
      <c r="C50" s="39">
        <f aca="true" t="shared" si="22" ref="C50:N50">C25/C$19*100</f>
        <v>4.6997164910917615</v>
      </c>
      <c r="D50" s="39">
        <f t="shared" si="22"/>
        <v>4.602302835921863</v>
      </c>
      <c r="E50" s="39">
        <f t="shared" si="22"/>
        <v>4.829376048775015</v>
      </c>
      <c r="F50" s="39">
        <f t="shared" si="22"/>
        <v>4.7817242060133776</v>
      </c>
      <c r="G50" s="39">
        <f t="shared" si="22"/>
        <v>4.681357173041686</v>
      </c>
      <c r="H50" s="39">
        <f t="shared" si="22"/>
        <v>4.336534859281314</v>
      </c>
      <c r="I50" s="39">
        <f t="shared" si="22"/>
        <v>4.170872813284781</v>
      </c>
      <c r="J50" s="39">
        <f t="shared" si="22"/>
        <v>4.048003706265851</v>
      </c>
      <c r="K50" s="39">
        <f t="shared" si="22"/>
        <v>3.9965645323521564</v>
      </c>
      <c r="L50" s="39">
        <f t="shared" si="22"/>
        <v>3.966338845486128</v>
      </c>
      <c r="M50" s="39">
        <f t="shared" si="22"/>
        <v>3.8623154567894358</v>
      </c>
      <c r="N50" s="39">
        <f t="shared" si="22"/>
        <v>3.824231024243479</v>
      </c>
      <c r="O50" s="27" t="s">
        <v>49</v>
      </c>
    </row>
    <row r="51" spans="2:15" ht="13.5">
      <c r="B51" s="34" t="s">
        <v>50</v>
      </c>
      <c r="C51" s="37">
        <f aca="true" t="shared" si="23" ref="C51:N51">+C52+C53</f>
        <v>100</v>
      </c>
      <c r="D51" s="37">
        <f t="shared" si="23"/>
        <v>100</v>
      </c>
      <c r="E51" s="37">
        <f t="shared" si="23"/>
        <v>100</v>
      </c>
      <c r="F51" s="37">
        <f t="shared" si="23"/>
        <v>100</v>
      </c>
      <c r="G51" s="37">
        <f t="shared" si="23"/>
        <v>100</v>
      </c>
      <c r="H51" s="37">
        <f t="shared" si="23"/>
        <v>100</v>
      </c>
      <c r="I51" s="37">
        <f t="shared" si="23"/>
        <v>100.00000000000001</v>
      </c>
      <c r="J51" s="37">
        <f t="shared" si="23"/>
        <v>100</v>
      </c>
      <c r="K51" s="37">
        <f t="shared" si="23"/>
        <v>100</v>
      </c>
      <c r="L51" s="37">
        <f t="shared" si="23"/>
        <v>99.99999999999999</v>
      </c>
      <c r="M51" s="37">
        <f t="shared" si="23"/>
        <v>100</v>
      </c>
      <c r="N51" s="37">
        <f t="shared" si="23"/>
        <v>100</v>
      </c>
      <c r="O51" s="34" t="s">
        <v>51</v>
      </c>
    </row>
    <row r="52" spans="2:16" ht="13.5">
      <c r="B52" s="27" t="s">
        <v>52</v>
      </c>
      <c r="C52" s="39">
        <f aca="true" t="shared" si="24" ref="C52:N52">+C27/C$26*100</f>
        <v>81.12101861327265</v>
      </c>
      <c r="D52" s="39">
        <f t="shared" si="24"/>
        <v>80.80669698239868</v>
      </c>
      <c r="E52" s="39">
        <f t="shared" si="24"/>
        <v>81.04078755446113</v>
      </c>
      <c r="F52" s="39">
        <f t="shared" si="24"/>
        <v>81.30155852023111</v>
      </c>
      <c r="G52" s="39">
        <f t="shared" si="24"/>
        <v>81.20951214333091</v>
      </c>
      <c r="H52" s="39">
        <f t="shared" si="24"/>
        <v>80.03872325936456</v>
      </c>
      <c r="I52" s="39">
        <f t="shared" si="24"/>
        <v>80.38150132236301</v>
      </c>
      <c r="J52" s="39">
        <f t="shared" si="24"/>
        <v>80.35692326892777</v>
      </c>
      <c r="K52" s="39">
        <f t="shared" si="24"/>
        <v>81.00652555218491</v>
      </c>
      <c r="L52" s="39">
        <f t="shared" si="24"/>
        <v>81.10465725378317</v>
      </c>
      <c r="M52" s="39">
        <f t="shared" si="24"/>
        <v>81.22659043017028</v>
      </c>
      <c r="N52" s="39">
        <f t="shared" si="24"/>
        <v>78.59490154127424</v>
      </c>
      <c r="O52" s="27" t="s">
        <v>53</v>
      </c>
      <c r="P52" s="23"/>
    </row>
    <row r="53" spans="2:15" ht="13.5">
      <c r="B53" s="27" t="s">
        <v>54</v>
      </c>
      <c r="C53" s="39">
        <f aca="true" t="shared" si="25" ref="C53:N53">+C28/C$26*100</f>
        <v>18.87898138672734</v>
      </c>
      <c r="D53" s="39">
        <f t="shared" si="25"/>
        <v>19.193303017601327</v>
      </c>
      <c r="E53" s="39">
        <f t="shared" si="25"/>
        <v>18.95921244553887</v>
      </c>
      <c r="F53" s="39">
        <f t="shared" si="25"/>
        <v>18.698441479768892</v>
      </c>
      <c r="G53" s="39">
        <f t="shared" si="25"/>
        <v>18.790487856669095</v>
      </c>
      <c r="H53" s="39">
        <f t="shared" si="25"/>
        <v>19.96127674063544</v>
      </c>
      <c r="I53" s="39">
        <f t="shared" si="25"/>
        <v>19.618498677637007</v>
      </c>
      <c r="J53" s="39">
        <f t="shared" si="25"/>
        <v>19.643076731072227</v>
      </c>
      <c r="K53" s="39">
        <f t="shared" si="25"/>
        <v>18.993474447815082</v>
      </c>
      <c r="L53" s="39">
        <f t="shared" si="25"/>
        <v>18.895342746216816</v>
      </c>
      <c r="M53" s="39">
        <f t="shared" si="25"/>
        <v>18.773409569829724</v>
      </c>
      <c r="N53" s="39">
        <f t="shared" si="25"/>
        <v>21.40509845872576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34">
      <selection activeCell="A63" sqref="A63:IV74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/>
      <c r="R5" s="55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40205.47891593924</v>
      </c>
      <c r="D8" s="13">
        <f t="shared" si="0"/>
        <v>40599.21329240922</v>
      </c>
      <c r="E8" s="13">
        <f t="shared" si="0"/>
        <v>39670.66308267409</v>
      </c>
      <c r="F8" s="13">
        <f t="shared" si="0"/>
        <v>39311.71137622401</v>
      </c>
      <c r="G8" s="13">
        <f t="shared" si="0"/>
        <v>38635.46439648978</v>
      </c>
      <c r="H8" s="13">
        <f t="shared" si="0"/>
        <v>37185.09697056474</v>
      </c>
      <c r="I8" s="13">
        <f t="shared" si="0"/>
        <v>38708.68801300987</v>
      </c>
      <c r="J8" s="13">
        <f t="shared" si="0"/>
        <v>39698.81687631767</v>
      </c>
      <c r="K8" s="13">
        <f t="shared" si="0"/>
        <v>39972.46549459293</v>
      </c>
      <c r="L8" s="13">
        <f t="shared" si="0"/>
        <v>39706.90847361936</v>
      </c>
      <c r="M8" s="13">
        <f t="shared" si="0"/>
        <v>39093.111831056005</v>
      </c>
      <c r="N8" s="13">
        <f t="shared" si="0"/>
        <v>38729.454579649886</v>
      </c>
      <c r="O8" s="14" t="s">
        <v>23</v>
      </c>
      <c r="P8" s="6"/>
      <c r="Q8" s="15"/>
      <c r="R8" s="53"/>
      <c r="S8" s="6"/>
    </row>
    <row r="9" spans="1:18" ht="13.5">
      <c r="A9" s="11"/>
      <c r="B9" s="16" t="s">
        <v>24</v>
      </c>
      <c r="C9" s="17">
        <v>1000</v>
      </c>
      <c r="D9" s="17">
        <v>1000</v>
      </c>
      <c r="E9" s="17">
        <v>1000</v>
      </c>
      <c r="F9" s="17">
        <v>1000</v>
      </c>
      <c r="G9" s="17">
        <v>1000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  <c r="R9" s="53"/>
    </row>
    <row r="10" spans="1:18" s="8" customFormat="1" ht="13.5">
      <c r="A10" s="19" t="s">
        <v>0</v>
      </c>
      <c r="B10" s="20" t="s">
        <v>26</v>
      </c>
      <c r="C10" s="17">
        <v>5034.021016193899</v>
      </c>
      <c r="D10" s="17">
        <v>5713.356239012099</v>
      </c>
      <c r="E10" s="17">
        <v>5603.833715564201</v>
      </c>
      <c r="F10" s="17">
        <v>5705.097619561</v>
      </c>
      <c r="G10" s="17">
        <v>5596.8625729674</v>
      </c>
      <c r="H10" s="17">
        <v>5499.7296104319985</v>
      </c>
      <c r="I10" s="17">
        <v>5987.835223076301</v>
      </c>
      <c r="J10" s="17">
        <v>6264.5484372779</v>
      </c>
      <c r="K10" s="17">
        <v>6238.679339832</v>
      </c>
      <c r="L10" s="17">
        <v>6212.6331405393</v>
      </c>
      <c r="M10" s="17">
        <v>6122.894499315501</v>
      </c>
      <c r="N10" s="17">
        <v>5789.288578634501</v>
      </c>
      <c r="O10" s="16" t="s">
        <v>27</v>
      </c>
      <c r="Q10" s="15"/>
      <c r="R10" s="53"/>
    </row>
    <row r="11" spans="1:19" s="8" customFormat="1" ht="13.5">
      <c r="A11" s="19" t="s">
        <v>0</v>
      </c>
      <c r="B11" s="20" t="s">
        <v>28</v>
      </c>
      <c r="C11" s="17">
        <v>34171.457899745335</v>
      </c>
      <c r="D11" s="17">
        <v>33885.85705339712</v>
      </c>
      <c r="E11" s="17">
        <v>33066.82936710989</v>
      </c>
      <c r="F11" s="17">
        <v>32606.613756663013</v>
      </c>
      <c r="G11" s="17">
        <v>32038.601823522375</v>
      </c>
      <c r="H11" s="17">
        <v>31685.36736013274</v>
      </c>
      <c r="I11" s="17">
        <v>32720.852789933575</v>
      </c>
      <c r="J11" s="17">
        <v>33434.26843903977</v>
      </c>
      <c r="K11" s="17">
        <v>33733.78615476093</v>
      </c>
      <c r="L11" s="17">
        <v>33494.27533308006</v>
      </c>
      <c r="M11" s="17">
        <v>32970.2173317405</v>
      </c>
      <c r="N11" s="17">
        <v>32940.16600101539</v>
      </c>
      <c r="O11" s="16" t="s">
        <v>29</v>
      </c>
      <c r="Q11" s="15"/>
      <c r="R11" s="53"/>
      <c r="S11" s="22"/>
    </row>
    <row r="12" spans="1:18" ht="13.5">
      <c r="A12" s="11" t="s">
        <v>0</v>
      </c>
      <c r="B12" s="12" t="s">
        <v>30</v>
      </c>
      <c r="C12" s="13">
        <f aca="true" t="shared" si="1" ref="C12:N12">+C13+C18</f>
        <v>40205.47891593931</v>
      </c>
      <c r="D12" s="13">
        <f t="shared" si="1"/>
        <v>40599.2132924092</v>
      </c>
      <c r="E12" s="13">
        <f t="shared" si="1"/>
        <v>39670.66308267409</v>
      </c>
      <c r="F12" s="13">
        <f t="shared" si="1"/>
        <v>39311.71137622399</v>
      </c>
      <c r="G12" s="13">
        <f t="shared" si="1"/>
        <v>38635.4643964898</v>
      </c>
      <c r="H12" s="13">
        <f t="shared" si="1"/>
        <v>37185.096970564795</v>
      </c>
      <c r="I12" s="13">
        <f t="shared" si="1"/>
        <v>38708.6880130099</v>
      </c>
      <c r="J12" s="13">
        <f t="shared" si="1"/>
        <v>39698.8168763177</v>
      </c>
      <c r="K12" s="13">
        <f t="shared" si="1"/>
        <v>39972.465494592994</v>
      </c>
      <c r="L12" s="13">
        <f t="shared" si="1"/>
        <v>39706.908473619405</v>
      </c>
      <c r="M12" s="13">
        <f t="shared" si="1"/>
        <v>39093.111831056</v>
      </c>
      <c r="N12" s="13">
        <f t="shared" si="1"/>
        <v>38729.45457964989</v>
      </c>
      <c r="O12" s="12" t="s">
        <v>31</v>
      </c>
      <c r="P12" s="23"/>
      <c r="Q12" s="15"/>
      <c r="R12" s="53"/>
    </row>
    <row r="13" spans="1:18" ht="13.5">
      <c r="A13" s="11"/>
      <c r="B13" s="24" t="s">
        <v>32</v>
      </c>
      <c r="C13" s="25">
        <f>+C14+C16+C17</f>
        <v>19466.451034526413</v>
      </c>
      <c r="D13" s="25">
        <f aca="true" t="shared" si="2" ref="D13:N13">+D14+D16+D17</f>
        <v>19424.26376880991</v>
      </c>
      <c r="E13" s="25">
        <f t="shared" si="2"/>
        <v>19110.339973646605</v>
      </c>
      <c r="F13" s="25">
        <f t="shared" si="2"/>
        <v>19109.914944111904</v>
      </c>
      <c r="G13" s="25">
        <f t="shared" si="2"/>
        <v>18829.5436858127</v>
      </c>
      <c r="H13" s="25">
        <f t="shared" si="2"/>
        <v>17574.691176177705</v>
      </c>
      <c r="I13" s="25">
        <f t="shared" si="2"/>
        <v>18825.599719309</v>
      </c>
      <c r="J13" s="25">
        <f t="shared" si="2"/>
        <v>19296.9597939621</v>
      </c>
      <c r="K13" s="25">
        <f t="shared" si="2"/>
        <v>19544.224349883807</v>
      </c>
      <c r="L13" s="25">
        <f t="shared" si="2"/>
        <v>19401.438764100807</v>
      </c>
      <c r="M13" s="25">
        <f t="shared" si="2"/>
        <v>18928.270923962104</v>
      </c>
      <c r="N13" s="25">
        <f t="shared" si="2"/>
        <v>18624.268773612293</v>
      </c>
      <c r="O13" s="24" t="s">
        <v>33</v>
      </c>
      <c r="P13" s="26"/>
      <c r="Q13" s="15"/>
      <c r="R13" s="53"/>
    </row>
    <row r="14" spans="1:18" ht="13.5">
      <c r="A14" s="11" t="s">
        <v>0</v>
      </c>
      <c r="B14" s="27" t="s">
        <v>34</v>
      </c>
      <c r="C14" s="28">
        <v>5737.291084325205</v>
      </c>
      <c r="D14" s="28">
        <v>5728.504714843903</v>
      </c>
      <c r="E14" s="28">
        <v>5627.848406736201</v>
      </c>
      <c r="F14" s="28">
        <v>5653.4571993661</v>
      </c>
      <c r="G14" s="28">
        <v>5560.280282311</v>
      </c>
      <c r="H14" s="28">
        <v>5601.806308866801</v>
      </c>
      <c r="I14" s="28">
        <v>6757.0682515180015</v>
      </c>
      <c r="J14" s="28">
        <v>6859.399195017304</v>
      </c>
      <c r="K14" s="28">
        <v>6875.270345852202</v>
      </c>
      <c r="L14" s="28">
        <v>6723.808099354801</v>
      </c>
      <c r="M14" s="28">
        <v>6383.5560369504</v>
      </c>
      <c r="N14" s="28">
        <v>6369.937935326099</v>
      </c>
      <c r="O14" s="29" t="s">
        <v>35</v>
      </c>
      <c r="P14" s="26"/>
      <c r="Q14" s="15"/>
      <c r="R14" s="53"/>
    </row>
    <row r="15" spans="1:19" ht="13.5">
      <c r="A15" s="11"/>
      <c r="B15" s="30" t="s">
        <v>36</v>
      </c>
      <c r="C15" s="31">
        <v>467.1303</v>
      </c>
      <c r="D15" s="31">
        <v>466.345845</v>
      </c>
      <c r="E15" s="31">
        <v>455.97441</v>
      </c>
      <c r="F15" s="31">
        <v>460.062975</v>
      </c>
      <c r="G15" s="31">
        <v>454.52841</v>
      </c>
      <c r="H15" s="31">
        <v>450.429</v>
      </c>
      <c r="I15" s="31">
        <v>454.86099</v>
      </c>
      <c r="J15" s="31">
        <v>464.227455</v>
      </c>
      <c r="K15" s="31">
        <v>465.109515</v>
      </c>
      <c r="L15" s="31">
        <v>462.46695</v>
      </c>
      <c r="M15" s="31">
        <v>458.060265</v>
      </c>
      <c r="N15" s="31">
        <v>453.664425</v>
      </c>
      <c r="O15" s="32" t="s">
        <v>37</v>
      </c>
      <c r="P15" s="26"/>
      <c r="Q15" s="15"/>
      <c r="R15" s="53"/>
      <c r="S15" s="6"/>
    </row>
    <row r="16" spans="1:18" ht="13.5">
      <c r="A16" s="11" t="s">
        <v>0</v>
      </c>
      <c r="B16" s="27" t="s">
        <v>38</v>
      </c>
      <c r="C16" s="28">
        <v>6963.733923993905</v>
      </c>
      <c r="D16" s="28">
        <v>6961.5811544085045</v>
      </c>
      <c r="E16" s="28">
        <v>6702.434148152804</v>
      </c>
      <c r="F16" s="28">
        <v>6603.491449570101</v>
      </c>
      <c r="G16" s="28">
        <v>6484.153710315</v>
      </c>
      <c r="H16" s="28">
        <v>6291.530675360402</v>
      </c>
      <c r="I16" s="28">
        <v>6288.917572824701</v>
      </c>
      <c r="J16" s="28">
        <v>6463.273870640499</v>
      </c>
      <c r="K16" s="28">
        <v>6706.486413824803</v>
      </c>
      <c r="L16" s="28">
        <v>6683.671524529503</v>
      </c>
      <c r="M16" s="28">
        <v>6569.086764048503</v>
      </c>
      <c r="N16" s="28">
        <v>6358.473289294298</v>
      </c>
      <c r="O16" s="29" t="s">
        <v>39</v>
      </c>
      <c r="P16" s="26"/>
      <c r="Q16" s="15"/>
      <c r="R16" s="53"/>
    </row>
    <row r="17" spans="1:18" ht="13.5">
      <c r="A17" s="11"/>
      <c r="B17" s="27" t="s">
        <v>48</v>
      </c>
      <c r="C17" s="28">
        <v>6765.426026207303</v>
      </c>
      <c r="D17" s="28">
        <v>6734.177899557502</v>
      </c>
      <c r="E17" s="28">
        <v>6780.057418757602</v>
      </c>
      <c r="F17" s="28">
        <v>6852.966295175703</v>
      </c>
      <c r="G17" s="28">
        <v>6785.1096931867005</v>
      </c>
      <c r="H17" s="28">
        <v>5681.3541919505005</v>
      </c>
      <c r="I17" s="28">
        <v>5779.613894966299</v>
      </c>
      <c r="J17" s="28">
        <v>5974.2867283043</v>
      </c>
      <c r="K17" s="28">
        <v>5962.467590206799</v>
      </c>
      <c r="L17" s="28">
        <v>5993.959140216501</v>
      </c>
      <c r="M17" s="28">
        <v>5975.6281229632</v>
      </c>
      <c r="N17" s="28">
        <v>5895.857548991896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20739.027881412894</v>
      </c>
      <c r="D18" s="25">
        <v>21174.949523599294</v>
      </c>
      <c r="E18" s="25">
        <v>20560.323109027486</v>
      </c>
      <c r="F18" s="25">
        <v>20201.79643211209</v>
      </c>
      <c r="G18" s="25">
        <v>19805.9207106771</v>
      </c>
      <c r="H18" s="25">
        <v>19610.40579438709</v>
      </c>
      <c r="I18" s="25">
        <v>19883.088293700897</v>
      </c>
      <c r="J18" s="25">
        <v>20401.8570823556</v>
      </c>
      <c r="K18" s="25">
        <v>20428.24114470919</v>
      </c>
      <c r="L18" s="25">
        <v>20305.469709518595</v>
      </c>
      <c r="M18" s="25">
        <v>20164.84090709389</v>
      </c>
      <c r="N18" s="25">
        <v>20105.1858060376</v>
      </c>
      <c r="O18" s="33" t="s">
        <v>41</v>
      </c>
      <c r="P18" s="26"/>
      <c r="Q18" s="15"/>
      <c r="R18" s="53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40205.47891593928</v>
      </c>
      <c r="D19" s="13">
        <f t="shared" si="3"/>
        <v>40599.21329240918</v>
      </c>
      <c r="E19" s="13">
        <f t="shared" si="3"/>
        <v>39670.66308267409</v>
      </c>
      <c r="F19" s="13">
        <f t="shared" si="3"/>
        <v>39311.71137622398</v>
      </c>
      <c r="G19" s="13">
        <f t="shared" si="3"/>
        <v>38635.46439648976</v>
      </c>
      <c r="H19" s="13">
        <f t="shared" si="3"/>
        <v>37185.096970564795</v>
      </c>
      <c r="I19" s="13">
        <f t="shared" si="3"/>
        <v>38708.6880130099</v>
      </c>
      <c r="J19" s="13">
        <f t="shared" si="3"/>
        <v>39698.81687631769</v>
      </c>
      <c r="K19" s="13">
        <f t="shared" si="3"/>
        <v>39972.46549459298</v>
      </c>
      <c r="L19" s="13">
        <f t="shared" si="3"/>
        <v>39706.90847361937</v>
      </c>
      <c r="M19" s="13">
        <f t="shared" si="3"/>
        <v>39093.11183105598</v>
      </c>
      <c r="N19" s="13">
        <f t="shared" si="3"/>
        <v>38729.454579649886</v>
      </c>
      <c r="O19" s="34" t="s">
        <v>43</v>
      </c>
      <c r="Q19" s="15"/>
      <c r="R19" s="53"/>
    </row>
    <row r="20" spans="1:18" ht="13.5">
      <c r="A20" s="11" t="s">
        <v>0</v>
      </c>
      <c r="B20" s="27" t="s">
        <v>44</v>
      </c>
      <c r="C20" s="28">
        <v>18764.03797855868</v>
      </c>
      <c r="D20" s="28">
        <v>18757.192639192883</v>
      </c>
      <c r="E20" s="28">
        <v>18855.24864097908</v>
      </c>
      <c r="F20" s="28">
        <v>18855.723691198975</v>
      </c>
      <c r="G20" s="28">
        <v>18821.26111540587</v>
      </c>
      <c r="H20" s="28">
        <v>17824.529808793388</v>
      </c>
      <c r="I20" s="28">
        <v>19013.125572679295</v>
      </c>
      <c r="J20" s="28">
        <v>19171.81759785189</v>
      </c>
      <c r="K20" s="28">
        <v>19444.356514310486</v>
      </c>
      <c r="L20" s="28">
        <v>19448.921516461483</v>
      </c>
      <c r="M20" s="28">
        <v>19919.80797380598</v>
      </c>
      <c r="N20" s="28">
        <v>20093.035088843175</v>
      </c>
      <c r="O20" s="27" t="s">
        <v>44</v>
      </c>
      <c r="Q20" s="15"/>
      <c r="R20" s="53"/>
    </row>
    <row r="21" spans="1:18" ht="13.5">
      <c r="A21" s="11"/>
      <c r="B21" s="27" t="s">
        <v>64</v>
      </c>
      <c r="C21" s="28">
        <v>6214.513574357697</v>
      </c>
      <c r="D21" s="28">
        <v>4844.459457391405</v>
      </c>
      <c r="E21" s="28">
        <v>4646.082691490001</v>
      </c>
      <c r="F21" s="28">
        <v>4276.3522500807</v>
      </c>
      <c r="G21" s="28">
        <v>4043.964248258799</v>
      </c>
      <c r="H21" s="28">
        <v>3477.812245954799</v>
      </c>
      <c r="I21" s="28">
        <v>3011.4835377069007</v>
      </c>
      <c r="J21" s="28">
        <v>3108.0896199390004</v>
      </c>
      <c r="K21" s="28">
        <v>2973.837337973102</v>
      </c>
      <c r="L21" s="28">
        <v>2922.9870449248992</v>
      </c>
      <c r="M21" s="28">
        <v>2381.5805978833</v>
      </c>
      <c r="N21" s="28">
        <v>306.84855681380003</v>
      </c>
      <c r="O21" s="27" t="s">
        <v>64</v>
      </c>
      <c r="Q21" s="15"/>
      <c r="R21" s="53"/>
    </row>
    <row r="22" spans="1:18" ht="13.5">
      <c r="A22" s="11" t="s">
        <v>0</v>
      </c>
      <c r="B22" s="27" t="s">
        <v>45</v>
      </c>
      <c r="C22" s="28">
        <v>6135.549919424203</v>
      </c>
      <c r="D22" s="28">
        <v>6151.527243299798</v>
      </c>
      <c r="E22" s="28">
        <v>5704.142121256198</v>
      </c>
      <c r="F22" s="28">
        <v>5130.680346487502</v>
      </c>
      <c r="G22" s="28">
        <v>5273.287512276899</v>
      </c>
      <c r="H22" s="28">
        <v>5097.5454508984</v>
      </c>
      <c r="I22" s="28">
        <v>5066.751080382602</v>
      </c>
      <c r="J22" s="28">
        <v>5304.763636236099</v>
      </c>
      <c r="K22" s="28">
        <v>5277.857059636299</v>
      </c>
      <c r="L22" s="28">
        <v>5130.672588128</v>
      </c>
      <c r="M22" s="28">
        <v>4664.198669073702</v>
      </c>
      <c r="N22" s="28">
        <v>4390.687195885502</v>
      </c>
      <c r="O22" s="27" t="s">
        <v>45</v>
      </c>
      <c r="Q22" s="15"/>
      <c r="R22" s="53"/>
    </row>
    <row r="23" spans="1:18" ht="13.5">
      <c r="A23" s="35" t="s">
        <v>0</v>
      </c>
      <c r="B23" s="36" t="s">
        <v>65</v>
      </c>
      <c r="C23" s="28">
        <v>7079.465971956801</v>
      </c>
      <c r="D23" s="28">
        <v>8875.564621610698</v>
      </c>
      <c r="E23" s="28">
        <v>8547.916314085001</v>
      </c>
      <c r="F23" s="28">
        <v>9104.015665615</v>
      </c>
      <c r="G23" s="28">
        <v>8633.902180059298</v>
      </c>
      <c r="H23" s="28">
        <v>8943.3789202426</v>
      </c>
      <c r="I23" s="28">
        <v>9786.986107850402</v>
      </c>
      <c r="J23" s="28">
        <v>10369.679302917391</v>
      </c>
      <c r="K23" s="28">
        <v>10697.490876202199</v>
      </c>
      <c r="L23" s="28">
        <v>10651.229240331899</v>
      </c>
      <c r="M23" s="28">
        <v>10704.84018411141</v>
      </c>
      <c r="N23" s="28">
        <v>12793.049883049309</v>
      </c>
      <c r="O23" s="36" t="s">
        <v>65</v>
      </c>
      <c r="Q23" s="15"/>
      <c r="R23" s="53"/>
    </row>
    <row r="24" spans="1:18" ht="13.5">
      <c r="A24" s="35"/>
      <c r="B24" s="36" t="s">
        <v>47</v>
      </c>
      <c r="C24" s="28">
        <v>477.8605719528</v>
      </c>
      <c r="D24" s="28">
        <v>477.8050977283</v>
      </c>
      <c r="E24" s="28">
        <v>467.1788113211</v>
      </c>
      <c r="F24" s="28">
        <v>470.710307332</v>
      </c>
      <c r="G24" s="28">
        <v>464.0041053021</v>
      </c>
      <c r="H24" s="28">
        <v>459.81923362519996</v>
      </c>
      <c r="I24" s="28">
        <v>464.34361870090004</v>
      </c>
      <c r="J24" s="28">
        <v>473.7798011491</v>
      </c>
      <c r="K24" s="28">
        <v>474.6800111796</v>
      </c>
      <c r="L24" s="28">
        <v>471.3220996599</v>
      </c>
      <c r="M24" s="28">
        <v>467.1634636388</v>
      </c>
      <c r="N24" s="28">
        <v>463.2271973856</v>
      </c>
      <c r="O24" s="36" t="s">
        <v>47</v>
      </c>
      <c r="Q24" s="15"/>
      <c r="R24" s="53"/>
    </row>
    <row r="25" spans="1:18" ht="13.5">
      <c r="A25" s="35" t="s">
        <v>0</v>
      </c>
      <c r="B25" s="27" t="s">
        <v>48</v>
      </c>
      <c r="C25" s="28">
        <v>1534.050899689099</v>
      </c>
      <c r="D25" s="28">
        <v>1492.6642331861021</v>
      </c>
      <c r="E25" s="28">
        <v>1450.0945035427071</v>
      </c>
      <c r="F25" s="28">
        <v>1474.2291155097987</v>
      </c>
      <c r="G25" s="28">
        <v>1399.045235186804</v>
      </c>
      <c r="H25" s="28">
        <v>1382.0113110504003</v>
      </c>
      <c r="I25" s="28">
        <v>1365.9980956898044</v>
      </c>
      <c r="J25" s="28">
        <v>1270.6869182242003</v>
      </c>
      <c r="K25" s="28">
        <v>1104.243695291294</v>
      </c>
      <c r="L25" s="28">
        <v>1081.775984113195</v>
      </c>
      <c r="M25" s="28">
        <v>955.5209425427972</v>
      </c>
      <c r="N25" s="28">
        <v>682.6066576725029</v>
      </c>
      <c r="O25" s="27" t="s">
        <v>49</v>
      </c>
      <c r="Q25" s="15"/>
      <c r="R25" s="53"/>
    </row>
    <row r="26" spans="1:18" ht="13.5">
      <c r="A26" s="11"/>
      <c r="B26" s="34" t="s">
        <v>50</v>
      </c>
      <c r="C26" s="13">
        <f aca="true" t="shared" si="4" ref="C26:N26">+C27+C28</f>
        <v>40205.47891593928</v>
      </c>
      <c r="D26" s="13">
        <f t="shared" si="4"/>
        <v>40599.213292409215</v>
      </c>
      <c r="E26" s="13">
        <f t="shared" si="4"/>
        <v>39670.66308267411</v>
      </c>
      <c r="F26" s="13">
        <f t="shared" si="4"/>
        <v>39311.711376224004</v>
      </c>
      <c r="G26" s="13">
        <f t="shared" si="4"/>
        <v>38635.464396489806</v>
      </c>
      <c r="H26" s="13">
        <f t="shared" si="4"/>
        <v>37185.09697056477</v>
      </c>
      <c r="I26" s="13">
        <f t="shared" si="4"/>
        <v>38708.688013009865</v>
      </c>
      <c r="J26" s="13">
        <f t="shared" si="4"/>
        <v>39698.81687631769</v>
      </c>
      <c r="K26" s="13">
        <f t="shared" si="4"/>
        <v>39972.465494592965</v>
      </c>
      <c r="L26" s="13">
        <f t="shared" si="4"/>
        <v>39706.908473619354</v>
      </c>
      <c r="M26" s="13">
        <f t="shared" si="4"/>
        <v>39093.111831056</v>
      </c>
      <c r="N26" s="13">
        <f t="shared" si="4"/>
        <v>38729.45457964987</v>
      </c>
      <c r="O26" s="34" t="s">
        <v>51</v>
      </c>
      <c r="Q26" s="15"/>
      <c r="R26" s="53"/>
    </row>
    <row r="27" spans="1:18" ht="13.5">
      <c r="A27" s="35"/>
      <c r="B27" s="27" t="s">
        <v>52</v>
      </c>
      <c r="C27" s="28">
        <v>31608.81299661858</v>
      </c>
      <c r="D27" s="28">
        <v>32005.788337246613</v>
      </c>
      <c r="E27" s="28">
        <v>31098.206833446606</v>
      </c>
      <c r="F27" s="28">
        <v>30835.592290857403</v>
      </c>
      <c r="G27" s="28">
        <v>30262.687842510506</v>
      </c>
      <c r="H27" s="28">
        <v>29984.45352159537</v>
      </c>
      <c r="I27" s="28">
        <v>30306.16056870916</v>
      </c>
      <c r="J27" s="28">
        <v>31034.584186921686</v>
      </c>
      <c r="K27" s="28">
        <v>31325.94406285997</v>
      </c>
      <c r="L27" s="28">
        <v>31046.541533251355</v>
      </c>
      <c r="M27" s="28">
        <v>30468.070920531798</v>
      </c>
      <c r="N27" s="28">
        <v>30121.964554272876</v>
      </c>
      <c r="O27" s="27" t="s">
        <v>53</v>
      </c>
      <c r="Q27" s="15"/>
      <c r="R27" s="53"/>
    </row>
    <row r="28" spans="1:18" ht="13.5">
      <c r="A28" s="35"/>
      <c r="B28" s="27" t="s">
        <v>54</v>
      </c>
      <c r="C28" s="28">
        <v>8596.665919320703</v>
      </c>
      <c r="D28" s="28">
        <v>8593.424955162605</v>
      </c>
      <c r="E28" s="28">
        <v>8572.456249227504</v>
      </c>
      <c r="F28" s="28">
        <v>8476.119085366603</v>
      </c>
      <c r="G28" s="28">
        <v>8372.776553979298</v>
      </c>
      <c r="H28" s="28">
        <v>7200.6434489694</v>
      </c>
      <c r="I28" s="28">
        <v>8402.527444300702</v>
      </c>
      <c r="J28" s="28">
        <v>8664.232689396003</v>
      </c>
      <c r="K28" s="28">
        <v>8646.521431733</v>
      </c>
      <c r="L28" s="28">
        <v>8660.366940368001</v>
      </c>
      <c r="M28" s="28">
        <v>8625.040910524203</v>
      </c>
      <c r="N28" s="28">
        <v>8607.490025376997</v>
      </c>
      <c r="O28" s="27" t="s">
        <v>55</v>
      </c>
      <c r="Q28" s="15"/>
      <c r="R28" s="53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2001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99.99999999999999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99.99999999999999</v>
      </c>
      <c r="H33" s="37">
        <f t="shared" si="5"/>
        <v>100</v>
      </c>
      <c r="I33" s="37">
        <f t="shared" si="5"/>
        <v>100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99.99999999999999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2.487223201819779</v>
      </c>
      <c r="D34" s="38">
        <f t="shared" si="6"/>
        <v>2.4631019148022966</v>
      </c>
      <c r="E34" s="38">
        <f t="shared" si="6"/>
        <v>2.520754437393671</v>
      </c>
      <c r="F34" s="38">
        <f t="shared" si="6"/>
        <v>2.5437712198019615</v>
      </c>
      <c r="G34" s="38">
        <f t="shared" si="6"/>
        <v>2.588295535256605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12.520733869925845</v>
      </c>
      <c r="D35" s="39">
        <f t="shared" si="7"/>
        <v>14.072578692258347</v>
      </c>
      <c r="E35" s="39">
        <f t="shared" si="7"/>
        <v>14.125888704924725</v>
      </c>
      <c r="F35" s="39">
        <f t="shared" si="7"/>
        <v>14.512463130799953</v>
      </c>
      <c r="G35" s="39">
        <f t="shared" si="7"/>
        <v>14.486334409056315</v>
      </c>
      <c r="H35" s="39">
        <f t="shared" si="7"/>
        <v>14.790144596867707</v>
      </c>
      <c r="I35" s="39">
        <f t="shared" si="7"/>
        <v>15.468969707947238</v>
      </c>
      <c r="J35" s="39">
        <f t="shared" si="7"/>
        <v>15.78018926053944</v>
      </c>
      <c r="K35" s="39">
        <f t="shared" si="7"/>
        <v>15.607441929434914</v>
      </c>
      <c r="L35" s="39">
        <f t="shared" si="7"/>
        <v>15.646227267143889</v>
      </c>
      <c r="M35" s="39">
        <f t="shared" si="7"/>
        <v>15.662335927045351</v>
      </c>
      <c r="N35" s="39">
        <f t="shared" si="7"/>
        <v>14.948025066370136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84.99204292825436</v>
      </c>
      <c r="D36" s="39">
        <f t="shared" si="8"/>
        <v>83.46431939293936</v>
      </c>
      <c r="E36" s="39">
        <f t="shared" si="8"/>
        <v>83.3533568576816</v>
      </c>
      <c r="F36" s="39">
        <f t="shared" si="8"/>
        <v>82.94376564939809</v>
      </c>
      <c r="G36" s="39">
        <f t="shared" si="8"/>
        <v>82.92537005568707</v>
      </c>
      <c r="H36" s="39">
        <f t="shared" si="8"/>
        <v>85.2098554031323</v>
      </c>
      <c r="I36" s="39">
        <f t="shared" si="8"/>
        <v>84.53103029205276</v>
      </c>
      <c r="J36" s="39">
        <f t="shared" si="8"/>
        <v>84.21981073946056</v>
      </c>
      <c r="K36" s="39">
        <f t="shared" si="8"/>
        <v>84.39255807056509</v>
      </c>
      <c r="L36" s="39">
        <f t="shared" si="8"/>
        <v>84.35377273285611</v>
      </c>
      <c r="M36" s="39">
        <f t="shared" si="8"/>
        <v>84.33766407295464</v>
      </c>
      <c r="N36" s="39">
        <f t="shared" si="8"/>
        <v>85.05197493362986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99.99999999999999</v>
      </c>
      <c r="D37" s="37">
        <f t="shared" si="9"/>
        <v>100.00000000000001</v>
      </c>
      <c r="E37" s="37">
        <f t="shared" si="9"/>
        <v>100.00000000000003</v>
      </c>
      <c r="F37" s="37">
        <f t="shared" si="9"/>
        <v>100.00000000000001</v>
      </c>
      <c r="G37" s="37">
        <f t="shared" si="9"/>
        <v>100</v>
      </c>
      <c r="H37" s="37">
        <f t="shared" si="9"/>
        <v>100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100</v>
      </c>
      <c r="M37" s="37">
        <f t="shared" si="9"/>
        <v>99.99999999999999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48.417408670162644</v>
      </c>
      <c r="D38" s="40">
        <f aca="true" t="shared" si="10" ref="D38:N38">+D39+D41+D42</f>
        <v>47.84394128258059</v>
      </c>
      <c r="E38" s="40">
        <f t="shared" si="10"/>
        <v>48.17247428867133</v>
      </c>
      <c r="F38" s="40">
        <f t="shared" si="10"/>
        <v>48.6112516476953</v>
      </c>
      <c r="G38" s="40">
        <f t="shared" si="10"/>
        <v>48.736423852908175</v>
      </c>
      <c r="H38" s="40">
        <f t="shared" si="10"/>
        <v>47.262727834459014</v>
      </c>
      <c r="I38" s="40">
        <f t="shared" si="10"/>
        <v>48.634042344658546</v>
      </c>
      <c r="J38" s="40">
        <f t="shared" si="10"/>
        <v>48.60840023036981</v>
      </c>
      <c r="K38" s="40">
        <f t="shared" si="10"/>
        <v>48.89421782733796</v>
      </c>
      <c r="L38" s="40">
        <f t="shared" si="10"/>
        <v>48.861620080522734</v>
      </c>
      <c r="M38" s="40">
        <f t="shared" si="10"/>
        <v>48.41842983941042</v>
      </c>
      <c r="N38" s="40">
        <f t="shared" si="10"/>
        <v>48.08812562880315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14.269923500527378</v>
      </c>
      <c r="D39" s="39">
        <f t="shared" si="11"/>
        <v>14.109890932086008</v>
      </c>
      <c r="E39" s="39">
        <f t="shared" si="11"/>
        <v>14.18642384425918</v>
      </c>
      <c r="F39" s="39">
        <f t="shared" si="11"/>
        <v>14.381101716129693</v>
      </c>
      <c r="G39" s="39">
        <f t="shared" si="11"/>
        <v>14.391648629480885</v>
      </c>
      <c r="H39" s="39">
        <f t="shared" si="11"/>
        <v>15.064654297664232</v>
      </c>
      <c r="I39" s="39">
        <f t="shared" si="11"/>
        <v>17.45620582450887</v>
      </c>
      <c r="J39" s="39">
        <f t="shared" si="11"/>
        <v>17.278598544606183</v>
      </c>
      <c r="K39" s="39">
        <f t="shared" si="11"/>
        <v>17.200015712771602</v>
      </c>
      <c r="L39" s="39">
        <f t="shared" si="11"/>
        <v>16.933597597561604</v>
      </c>
      <c r="M39" s="39">
        <f t="shared" si="11"/>
        <v>16.329106939701926</v>
      </c>
      <c r="N39" s="39">
        <f t="shared" si="11"/>
        <v>16.447269925337746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8.142001044294963</v>
      </c>
      <c r="D40" s="41">
        <f t="shared" si="12"/>
        <v>8.140795342135066</v>
      </c>
      <c r="E40" s="41">
        <f t="shared" si="12"/>
        <v>8.102108959690984</v>
      </c>
      <c r="F40" s="41">
        <f t="shared" si="12"/>
        <v>8.137728097624672</v>
      </c>
      <c r="G40" s="41">
        <f t="shared" si="12"/>
        <v>8.174559319356577</v>
      </c>
      <c r="H40" s="41">
        <f t="shared" si="12"/>
        <v>8.040781404509469</v>
      </c>
      <c r="I40" s="41">
        <f t="shared" si="12"/>
        <v>6.731632315506267</v>
      </c>
      <c r="J40" s="41">
        <f t="shared" si="12"/>
        <v>6.767756793294912</v>
      </c>
      <c r="K40" s="41">
        <f t="shared" si="12"/>
        <v>6.764963290215882</v>
      </c>
      <c r="L40" s="41">
        <f t="shared" si="12"/>
        <v>6.8780509967911945</v>
      </c>
      <c r="M40" s="41">
        <f t="shared" si="12"/>
        <v>7.175628479621336</v>
      </c>
      <c r="N40" s="41">
        <f t="shared" si="12"/>
        <v>7.121959893582155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17.3203605870571</v>
      </c>
      <c r="D41" s="39">
        <f t="shared" si="13"/>
        <v>17.14708387147518</v>
      </c>
      <c r="E41" s="39">
        <f t="shared" si="13"/>
        <v>16.89519062029505</v>
      </c>
      <c r="F41" s="39">
        <f t="shared" si="13"/>
        <v>16.79777149962477</v>
      </c>
      <c r="G41" s="39">
        <f t="shared" si="13"/>
        <v>16.782906098325853</v>
      </c>
      <c r="H41" s="39">
        <f t="shared" si="13"/>
        <v>16.91949514167111</v>
      </c>
      <c r="I41" s="39">
        <f t="shared" si="13"/>
        <v>16.246785658844885</v>
      </c>
      <c r="J41" s="39">
        <f t="shared" si="13"/>
        <v>16.28077202093184</v>
      </c>
      <c r="K41" s="39">
        <f t="shared" si="13"/>
        <v>16.777765221242053</v>
      </c>
      <c r="L41" s="39">
        <f t="shared" si="13"/>
        <v>16.832515502862734</v>
      </c>
      <c r="M41" s="39">
        <f t="shared" si="13"/>
        <v>16.803693685059752</v>
      </c>
      <c r="N41" s="39">
        <f t="shared" si="13"/>
        <v>16.417668046983835</v>
      </c>
      <c r="O41" s="29" t="s">
        <v>39</v>
      </c>
    </row>
    <row r="42" spans="2:15" ht="13.5">
      <c r="B42" s="27" t="s">
        <v>48</v>
      </c>
      <c r="C42" s="39">
        <f t="shared" si="13"/>
        <v>16.82712458257816</v>
      </c>
      <c r="D42" s="39">
        <f t="shared" si="13"/>
        <v>16.5869664790194</v>
      </c>
      <c r="E42" s="39">
        <f t="shared" si="13"/>
        <v>17.090859824117103</v>
      </c>
      <c r="F42" s="39">
        <f t="shared" si="13"/>
        <v>17.432378431940837</v>
      </c>
      <c r="G42" s="39">
        <f t="shared" si="13"/>
        <v>17.56186912510144</v>
      </c>
      <c r="H42" s="39">
        <f t="shared" si="13"/>
        <v>15.278578395123674</v>
      </c>
      <c r="I42" s="39">
        <f t="shared" si="13"/>
        <v>14.93105086130479</v>
      </c>
      <c r="J42" s="39">
        <f t="shared" si="13"/>
        <v>15.049029664831789</v>
      </c>
      <c r="K42" s="39">
        <f t="shared" si="13"/>
        <v>14.916436893324311</v>
      </c>
      <c r="L42" s="39">
        <f t="shared" si="13"/>
        <v>15.0955069800984</v>
      </c>
      <c r="M42" s="39">
        <f t="shared" si="13"/>
        <v>15.285629214648743</v>
      </c>
      <c r="N42" s="39">
        <f t="shared" si="13"/>
        <v>15.223187656481564</v>
      </c>
      <c r="O42" s="29"/>
    </row>
    <row r="43" spans="2:15" ht="13.5">
      <c r="B43" s="33" t="s">
        <v>40</v>
      </c>
      <c r="C43" s="40">
        <f aca="true" t="shared" si="14" ref="C43:N43">C18/C$12*100</f>
        <v>51.58259132983735</v>
      </c>
      <c r="D43" s="40">
        <f t="shared" si="14"/>
        <v>52.15605871741943</v>
      </c>
      <c r="E43" s="40">
        <f t="shared" si="14"/>
        <v>51.82752571132868</v>
      </c>
      <c r="F43" s="40">
        <f t="shared" si="14"/>
        <v>51.38874835230472</v>
      </c>
      <c r="G43" s="40">
        <f t="shared" si="14"/>
        <v>51.263576147091825</v>
      </c>
      <c r="H43" s="40">
        <f t="shared" si="14"/>
        <v>52.737272165540986</v>
      </c>
      <c r="I43" s="40">
        <f t="shared" si="14"/>
        <v>51.365957655341454</v>
      </c>
      <c r="J43" s="40">
        <f t="shared" si="14"/>
        <v>51.39159976963019</v>
      </c>
      <c r="K43" s="40">
        <f t="shared" si="14"/>
        <v>51.10578217266204</v>
      </c>
      <c r="L43" s="40">
        <f t="shared" si="14"/>
        <v>51.13837991947725</v>
      </c>
      <c r="M43" s="40">
        <f t="shared" si="14"/>
        <v>51.581570160589564</v>
      </c>
      <c r="N43" s="40">
        <f t="shared" si="14"/>
        <v>51.91187437119685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100.00000000000001</v>
      </c>
      <c r="E44" s="37">
        <f t="shared" si="15"/>
        <v>99.99999999999999</v>
      </c>
      <c r="F44" s="37">
        <f t="shared" si="15"/>
        <v>99.99999999999999</v>
      </c>
      <c r="G44" s="37">
        <f t="shared" si="15"/>
        <v>100.00000000000003</v>
      </c>
      <c r="H44" s="37">
        <f t="shared" si="15"/>
        <v>99.99999999999997</v>
      </c>
      <c r="I44" s="37">
        <f t="shared" si="15"/>
        <v>100.00000000000001</v>
      </c>
      <c r="J44" s="37">
        <f t="shared" si="15"/>
        <v>99.99999999999997</v>
      </c>
      <c r="K44" s="37">
        <f t="shared" si="15"/>
        <v>99.99999999999999</v>
      </c>
      <c r="L44" s="37">
        <f t="shared" si="15"/>
        <v>100.00000000000001</v>
      </c>
      <c r="M44" s="37">
        <f t="shared" si="15"/>
        <v>100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46.6703506200986</v>
      </c>
      <c r="D45" s="39">
        <f t="shared" si="16"/>
        <v>46.20087710591158</v>
      </c>
      <c r="E45" s="39">
        <f t="shared" si="16"/>
        <v>47.529451679909</v>
      </c>
      <c r="F45" s="39">
        <f t="shared" si="16"/>
        <v>47.96464725421</v>
      </c>
      <c r="G45" s="39">
        <f t="shared" si="16"/>
        <v>48.71498611290377</v>
      </c>
      <c r="H45" s="39">
        <f t="shared" si="16"/>
        <v>47.93460622921876</v>
      </c>
      <c r="I45" s="39">
        <f t="shared" si="16"/>
        <v>49.118496515017576</v>
      </c>
      <c r="J45" s="39">
        <f t="shared" si="16"/>
        <v>48.29317119848181</v>
      </c>
      <c r="K45" s="39">
        <f t="shared" si="16"/>
        <v>48.644376256802815</v>
      </c>
      <c r="L45" s="39">
        <f t="shared" si="16"/>
        <v>48.981203181262615</v>
      </c>
      <c r="M45" s="39">
        <f t="shared" si="16"/>
        <v>50.95477704586687</v>
      </c>
      <c r="N45" s="39">
        <f t="shared" si="16"/>
        <v>51.88050104738866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15.456882350166412</v>
      </c>
      <c r="D46" s="39">
        <f t="shared" si="17"/>
        <v>11.932397365682876</v>
      </c>
      <c r="E46" s="39">
        <f t="shared" si="17"/>
        <v>11.71163356107135</v>
      </c>
      <c r="F46" s="39">
        <f t="shared" si="17"/>
        <v>10.878061779490654</v>
      </c>
      <c r="G46" s="39">
        <f t="shared" si="17"/>
        <v>10.466974608505586</v>
      </c>
      <c r="H46" s="39">
        <f t="shared" si="17"/>
        <v>9.352704522211646</v>
      </c>
      <c r="I46" s="39">
        <f t="shared" si="17"/>
        <v>7.779864656468718</v>
      </c>
      <c r="J46" s="39">
        <f t="shared" si="17"/>
        <v>7.829174430115398</v>
      </c>
      <c r="K46" s="39">
        <f t="shared" si="17"/>
        <v>7.439714566456675</v>
      </c>
      <c r="L46" s="39">
        <f t="shared" si="17"/>
        <v>7.361406760908835</v>
      </c>
      <c r="M46" s="39">
        <f t="shared" si="17"/>
        <v>6.092072199766269</v>
      </c>
      <c r="N46" s="39">
        <f t="shared" si="17"/>
        <v>0.7922873176092478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15.260482115515334</v>
      </c>
      <c r="D47" s="39">
        <f t="shared" si="18"/>
        <v>15.151838531930242</v>
      </c>
      <c r="E47" s="39">
        <f t="shared" si="18"/>
        <v>14.37874156368071</v>
      </c>
      <c r="F47" s="39">
        <f t="shared" si="18"/>
        <v>13.051277003398473</v>
      </c>
      <c r="G47" s="39">
        <f t="shared" si="18"/>
        <v>13.648826524150712</v>
      </c>
      <c r="H47" s="39">
        <f t="shared" si="18"/>
        <v>13.708571084091957</v>
      </c>
      <c r="I47" s="39">
        <f t="shared" si="18"/>
        <v>13.08944151938107</v>
      </c>
      <c r="J47" s="39">
        <f t="shared" si="18"/>
        <v>13.362523252930123</v>
      </c>
      <c r="K47" s="39">
        <f t="shared" si="18"/>
        <v>13.20373160457222</v>
      </c>
      <c r="L47" s="39">
        <f t="shared" si="18"/>
        <v>12.921359998441421</v>
      </c>
      <c r="M47" s="39">
        <f t="shared" si="18"/>
        <v>11.930998712075954</v>
      </c>
      <c r="N47" s="39">
        <f t="shared" si="18"/>
        <v>11.33681649674601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17.608212021944546</v>
      </c>
      <c r="D48" s="39">
        <f t="shared" si="19"/>
        <v>21.86142021444085</v>
      </c>
      <c r="E48" s="39">
        <f t="shared" si="19"/>
        <v>21.54719797919952</v>
      </c>
      <c r="F48" s="39">
        <f t="shared" si="19"/>
        <v>23.158533034817648</v>
      </c>
      <c r="G48" s="39">
        <f t="shared" si="19"/>
        <v>22.347090464489757</v>
      </c>
      <c r="H48" s="39">
        <f t="shared" si="19"/>
        <v>24.05097646329134</v>
      </c>
      <c r="I48" s="39">
        <f t="shared" si="19"/>
        <v>25.283693687993296</v>
      </c>
      <c r="J48" s="39">
        <f t="shared" si="19"/>
        <v>26.12087744383994</v>
      </c>
      <c r="K48" s="39">
        <f t="shared" si="19"/>
        <v>26.762149254089003</v>
      </c>
      <c r="L48" s="39">
        <f t="shared" si="19"/>
        <v>26.824624856927365</v>
      </c>
      <c r="M48" s="39">
        <f t="shared" si="19"/>
        <v>27.382931884198</v>
      </c>
      <c r="N48" s="39">
        <f t="shared" si="19"/>
        <v>33.03183590344524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1.1885459017958728</v>
      </c>
      <c r="D49" s="39">
        <f t="shared" si="20"/>
        <v>1.1768826511168753</v>
      </c>
      <c r="E49" s="39">
        <f t="shared" si="20"/>
        <v>1.1776430616939635</v>
      </c>
      <c r="F49" s="39">
        <f t="shared" si="20"/>
        <v>1.1973793326552788</v>
      </c>
      <c r="G49" s="39">
        <f t="shared" si="20"/>
        <v>1.2009797540941614</v>
      </c>
      <c r="H49" s="39">
        <f t="shared" si="20"/>
        <v>1.2365686016341075</v>
      </c>
      <c r="I49" s="39">
        <f t="shared" si="20"/>
        <v>1.1995850093003286</v>
      </c>
      <c r="J49" s="39">
        <f t="shared" si="20"/>
        <v>1.1934355691887966</v>
      </c>
      <c r="K49" s="39">
        <f t="shared" si="20"/>
        <v>1.187517470604382</v>
      </c>
      <c r="L49" s="39">
        <f t="shared" si="20"/>
        <v>1.187002760421499</v>
      </c>
      <c r="M49" s="39">
        <f t="shared" si="20"/>
        <v>1.195001988221568</v>
      </c>
      <c r="N49" s="39">
        <f t="shared" si="20"/>
        <v>1.1960591813472101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3.8155269904792286</v>
      </c>
      <c r="D50" s="39">
        <f t="shared" si="21"/>
        <v>3.6765841309175937</v>
      </c>
      <c r="E50" s="39">
        <f t="shared" si="21"/>
        <v>3.6553321544454516</v>
      </c>
      <c r="F50" s="39">
        <f t="shared" si="21"/>
        <v>3.75010159542793</v>
      </c>
      <c r="G50" s="39">
        <f t="shared" si="21"/>
        <v>3.6211425358560327</v>
      </c>
      <c r="H50" s="39">
        <f t="shared" si="21"/>
        <v>3.716573099552171</v>
      </c>
      <c r="I50" s="39">
        <f t="shared" si="21"/>
        <v>3.528918611839015</v>
      </c>
      <c r="J50" s="39">
        <f t="shared" si="21"/>
        <v>3.200818105443913</v>
      </c>
      <c r="K50" s="39">
        <f t="shared" si="21"/>
        <v>2.762510847474904</v>
      </c>
      <c r="L50" s="39">
        <f t="shared" si="21"/>
        <v>2.7244024420382904</v>
      </c>
      <c r="M50" s="39">
        <f t="shared" si="21"/>
        <v>2.444218169871351</v>
      </c>
      <c r="N50" s="39">
        <f t="shared" si="21"/>
        <v>1.7625000534636337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100.00000000000001</v>
      </c>
      <c r="E51" s="37">
        <f t="shared" si="22"/>
        <v>100</v>
      </c>
      <c r="F51" s="37">
        <f t="shared" si="22"/>
        <v>100</v>
      </c>
      <c r="G51" s="37">
        <f t="shared" si="22"/>
        <v>99.99999999999999</v>
      </c>
      <c r="H51" s="37">
        <f t="shared" si="22"/>
        <v>100</v>
      </c>
      <c r="I51" s="37">
        <f t="shared" si="22"/>
        <v>100</v>
      </c>
      <c r="J51" s="37">
        <f t="shared" si="22"/>
        <v>100.00000000000001</v>
      </c>
      <c r="K51" s="37">
        <f t="shared" si="22"/>
        <v>100.00000000000001</v>
      </c>
      <c r="L51" s="37">
        <f t="shared" si="22"/>
        <v>100</v>
      </c>
      <c r="M51" s="37">
        <f t="shared" si="22"/>
        <v>100.00000000000001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78.61817306717221</v>
      </c>
      <c r="D52" s="39">
        <f t="shared" si="23"/>
        <v>78.83351853822916</v>
      </c>
      <c r="E52" s="39">
        <f t="shared" si="23"/>
        <v>78.39094287039667</v>
      </c>
      <c r="F52" s="39">
        <f t="shared" si="23"/>
        <v>78.43869221503031</v>
      </c>
      <c r="G52" s="39">
        <f t="shared" si="23"/>
        <v>78.32877982763421</v>
      </c>
      <c r="H52" s="39">
        <f t="shared" si="23"/>
        <v>80.63567387045047</v>
      </c>
      <c r="I52" s="39">
        <f t="shared" si="23"/>
        <v>78.29291594311685</v>
      </c>
      <c r="J52" s="39">
        <f t="shared" si="23"/>
        <v>78.1750858813008</v>
      </c>
      <c r="K52" s="39">
        <f t="shared" si="23"/>
        <v>78.36880631518063</v>
      </c>
      <c r="L52" s="39">
        <f t="shared" si="23"/>
        <v>78.18926913909247</v>
      </c>
      <c r="M52" s="39">
        <f t="shared" si="23"/>
        <v>77.93718507803113</v>
      </c>
      <c r="N52" s="39">
        <f t="shared" si="23"/>
        <v>77.7753389021395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21.38182693282779</v>
      </c>
      <c r="D53" s="39">
        <f t="shared" si="24"/>
        <v>21.166481461770857</v>
      </c>
      <c r="E53" s="39">
        <f t="shared" si="24"/>
        <v>21.609057129603322</v>
      </c>
      <c r="F53" s="39">
        <f t="shared" si="24"/>
        <v>21.561307784969692</v>
      </c>
      <c r="G53" s="39">
        <f t="shared" si="24"/>
        <v>21.671220172365782</v>
      </c>
      <c r="H53" s="39">
        <f t="shared" si="24"/>
        <v>19.364326129549518</v>
      </c>
      <c r="I53" s="39">
        <f t="shared" si="24"/>
        <v>21.707084056883147</v>
      </c>
      <c r="J53" s="39">
        <f t="shared" si="24"/>
        <v>21.82491411869921</v>
      </c>
      <c r="K53" s="39">
        <f t="shared" si="24"/>
        <v>21.63119368481938</v>
      </c>
      <c r="L53" s="39">
        <f t="shared" si="24"/>
        <v>21.810730860907523</v>
      </c>
      <c r="M53" s="39">
        <f t="shared" si="24"/>
        <v>22.062814921968876</v>
      </c>
      <c r="N53" s="39">
        <f t="shared" si="24"/>
        <v>22.2246610978605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3.5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3.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80" zoomScaleNormal="80" workbookViewId="0" topLeftCell="A1">
      <selection activeCell="B75" sqref="B75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/>
      <c r="R5" s="55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38994.245021964714</v>
      </c>
      <c r="D8" s="13">
        <f t="shared" si="0"/>
        <v>47935.1740548538</v>
      </c>
      <c r="E8" s="13">
        <f t="shared" si="0"/>
        <v>48437.41849995346</v>
      </c>
      <c r="F8" s="13">
        <f t="shared" si="0"/>
        <v>50409.83212285951</v>
      </c>
      <c r="G8" s="13">
        <f t="shared" si="0"/>
        <v>51331.5649598014</v>
      </c>
      <c r="H8" s="13">
        <f t="shared" si="0"/>
        <v>52177.142322036816</v>
      </c>
      <c r="I8" s="13">
        <f t="shared" si="0"/>
        <v>53108.70383621684</v>
      </c>
      <c r="J8" s="13">
        <f t="shared" si="0"/>
        <v>54989.30333254552</v>
      </c>
      <c r="K8" s="13">
        <f t="shared" si="0"/>
        <v>54739.44159341709</v>
      </c>
      <c r="L8" s="13">
        <f t="shared" si="0"/>
        <v>54861.6422208922</v>
      </c>
      <c r="M8" s="13">
        <f t="shared" si="0"/>
        <v>55769.105231375615</v>
      </c>
      <c r="N8" s="13">
        <f t="shared" si="0"/>
        <v>56772.88699729401</v>
      </c>
      <c r="O8" s="14" t="s">
        <v>23</v>
      </c>
      <c r="P8" s="6"/>
      <c r="Q8" s="15"/>
      <c r="R8" s="53"/>
      <c r="S8" s="6"/>
    </row>
    <row r="9" spans="1:18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  <c r="R9" s="53"/>
    </row>
    <row r="10" spans="1:18" s="8" customFormat="1" ht="13.5">
      <c r="A10" s="19" t="s">
        <v>0</v>
      </c>
      <c r="B10" s="20" t="s">
        <v>26</v>
      </c>
      <c r="C10" s="17">
        <v>5733.128797066301</v>
      </c>
      <c r="D10" s="17">
        <v>5723.403063920401</v>
      </c>
      <c r="E10" s="17">
        <v>5715.384899971699</v>
      </c>
      <c r="F10" s="17">
        <v>5835.2329616538</v>
      </c>
      <c r="G10" s="17">
        <v>5999.3595958682</v>
      </c>
      <c r="H10" s="17">
        <v>6184.717663900899</v>
      </c>
      <c r="I10" s="17">
        <v>6157.6512755888</v>
      </c>
      <c r="J10" s="17">
        <v>6553.989828770199</v>
      </c>
      <c r="K10" s="17">
        <v>6536.290455073301</v>
      </c>
      <c r="L10" s="17">
        <v>6559.692716118097</v>
      </c>
      <c r="M10" s="17">
        <v>6675.621816932</v>
      </c>
      <c r="N10" s="17">
        <v>6294.853965653997</v>
      </c>
      <c r="O10" s="16" t="s">
        <v>27</v>
      </c>
      <c r="Q10" s="15"/>
      <c r="R10" s="53"/>
    </row>
    <row r="11" spans="1:19" s="8" customFormat="1" ht="13.5">
      <c r="A11" s="19" t="s">
        <v>0</v>
      </c>
      <c r="B11" s="20" t="s">
        <v>28</v>
      </c>
      <c r="C11" s="17">
        <v>33261.11622489841</v>
      </c>
      <c r="D11" s="17">
        <v>42211.7709909334</v>
      </c>
      <c r="E11" s="17">
        <v>42722.03359998176</v>
      </c>
      <c r="F11" s="17">
        <v>44574.59916120571</v>
      </c>
      <c r="G11" s="17">
        <v>45332.2053639332</v>
      </c>
      <c r="H11" s="17">
        <v>45992.42465813592</v>
      </c>
      <c r="I11" s="17">
        <v>46951.052560628035</v>
      </c>
      <c r="J11" s="17">
        <v>48435.313503775316</v>
      </c>
      <c r="K11" s="17">
        <v>48203.15113834379</v>
      </c>
      <c r="L11" s="17">
        <v>48301.94950477411</v>
      </c>
      <c r="M11" s="17">
        <v>49093.48341444362</v>
      </c>
      <c r="N11" s="17">
        <v>50478.033031640014</v>
      </c>
      <c r="O11" s="16" t="s">
        <v>29</v>
      </c>
      <c r="Q11" s="15"/>
      <c r="R11" s="53"/>
      <c r="S11" s="22"/>
    </row>
    <row r="12" spans="1:18" ht="13.5">
      <c r="A12" s="11" t="s">
        <v>0</v>
      </c>
      <c r="B12" s="12" t="s">
        <v>30</v>
      </c>
      <c r="C12" s="13">
        <f>+C13+C18</f>
        <v>38994.24502196469</v>
      </c>
      <c r="D12" s="13">
        <f aca="true" t="shared" si="1" ref="D12:N12">+D13+D18</f>
        <v>47935.17405485378</v>
      </c>
      <c r="E12" s="13">
        <f t="shared" si="1"/>
        <v>48437.41849995339</v>
      </c>
      <c r="F12" s="13">
        <f t="shared" si="1"/>
        <v>50409.832122859494</v>
      </c>
      <c r="G12" s="13">
        <f t="shared" si="1"/>
        <v>51331.5649598014</v>
      </c>
      <c r="H12" s="13">
        <f t="shared" si="1"/>
        <v>52177.1423220368</v>
      </c>
      <c r="I12" s="13">
        <f t="shared" si="1"/>
        <v>53108.7038362169</v>
      </c>
      <c r="J12" s="13">
        <f t="shared" si="1"/>
        <v>54989.303332545496</v>
      </c>
      <c r="K12" s="13">
        <f t="shared" si="1"/>
        <v>54739.4415934171</v>
      </c>
      <c r="L12" s="13">
        <f t="shared" si="1"/>
        <v>54861.64222089219</v>
      </c>
      <c r="M12" s="13">
        <f t="shared" si="1"/>
        <v>55769.1052313756</v>
      </c>
      <c r="N12" s="13">
        <f t="shared" si="1"/>
        <v>56772.886997293994</v>
      </c>
      <c r="O12" s="12" t="s">
        <v>31</v>
      </c>
      <c r="P12" s="23"/>
      <c r="Q12" s="15"/>
      <c r="R12" s="53"/>
    </row>
    <row r="13" spans="1:18" ht="13.5">
      <c r="A13" s="11"/>
      <c r="B13" s="24" t="s">
        <v>32</v>
      </c>
      <c r="C13" s="25">
        <f>+C14+C16+C17</f>
        <v>18523.943520045803</v>
      </c>
      <c r="D13" s="25">
        <f aca="true" t="shared" si="2" ref="D13:N13">+D14+D16+D17</f>
        <v>27553.969113184896</v>
      </c>
      <c r="E13" s="25">
        <f t="shared" si="2"/>
        <v>27520.4937328311</v>
      </c>
      <c r="F13" s="25">
        <f t="shared" si="2"/>
        <v>29091.9949518024</v>
      </c>
      <c r="G13" s="25">
        <f t="shared" si="2"/>
        <v>29527.077164365503</v>
      </c>
      <c r="H13" s="25">
        <f t="shared" si="2"/>
        <v>30150.166960255207</v>
      </c>
      <c r="I13" s="25">
        <f t="shared" si="2"/>
        <v>31213.4458927558</v>
      </c>
      <c r="J13" s="25">
        <f t="shared" si="2"/>
        <v>33042.22854060111</v>
      </c>
      <c r="K13" s="25">
        <f t="shared" si="2"/>
        <v>32945.4356457824</v>
      </c>
      <c r="L13" s="25">
        <f t="shared" si="2"/>
        <v>33011.9603444112</v>
      </c>
      <c r="M13" s="25">
        <f t="shared" si="2"/>
        <v>33058.51575105171</v>
      </c>
      <c r="N13" s="25">
        <f t="shared" si="2"/>
        <v>33699.0054074327</v>
      </c>
      <c r="O13" s="24" t="s">
        <v>33</v>
      </c>
      <c r="P13" s="26"/>
      <c r="Q13" s="15"/>
      <c r="R13" s="53"/>
    </row>
    <row r="14" spans="1:18" ht="13.5">
      <c r="A14" s="11" t="s">
        <v>0</v>
      </c>
      <c r="B14" s="27" t="s">
        <v>34</v>
      </c>
      <c r="C14" s="28">
        <v>6344.934945972903</v>
      </c>
      <c r="D14" s="28">
        <v>15394.780927660198</v>
      </c>
      <c r="E14" s="28">
        <v>15446.1244661532</v>
      </c>
      <c r="F14" s="28">
        <v>16738.093018477903</v>
      </c>
      <c r="G14" s="28">
        <v>17019.019149028805</v>
      </c>
      <c r="H14" s="28">
        <v>17526.150250613304</v>
      </c>
      <c r="I14" s="28">
        <v>18623.4253087389</v>
      </c>
      <c r="J14" s="28">
        <v>20277.1061801012</v>
      </c>
      <c r="K14" s="28">
        <v>20158.410094904997</v>
      </c>
      <c r="L14" s="28">
        <v>20181.089678132696</v>
      </c>
      <c r="M14" s="28">
        <v>20223.428141817203</v>
      </c>
      <c r="N14" s="28">
        <v>20615.1280912113</v>
      </c>
      <c r="O14" s="29" t="s">
        <v>35</v>
      </c>
      <c r="P14" s="26"/>
      <c r="Q14" s="15"/>
      <c r="R14" s="53"/>
    </row>
    <row r="15" spans="1:19" ht="13.5">
      <c r="A15" s="11"/>
      <c r="B15" s="30" t="s">
        <v>36</v>
      </c>
      <c r="C15" s="31">
        <v>448.690185</v>
      </c>
      <c r="D15" s="31">
        <v>9536.686192000001</v>
      </c>
      <c r="E15" s="31">
        <v>9589.194549</v>
      </c>
      <c r="F15" s="31">
        <v>10863.08946</v>
      </c>
      <c r="G15" s="31">
        <v>11037.536105000001</v>
      </c>
      <c r="H15" s="31">
        <v>11362.38844</v>
      </c>
      <c r="I15" s="31">
        <v>12486.832503</v>
      </c>
      <c r="J15" s="31">
        <v>13654.215295</v>
      </c>
      <c r="K15" s="31">
        <v>13562.936785999998</v>
      </c>
      <c r="L15" s="31">
        <v>13584.341441999999</v>
      </c>
      <c r="M15" s="31">
        <v>13625.607149</v>
      </c>
      <c r="N15" s="31">
        <v>13941.428732</v>
      </c>
      <c r="O15" s="32" t="s">
        <v>37</v>
      </c>
      <c r="P15" s="26"/>
      <c r="Q15" s="15"/>
      <c r="R15" s="53"/>
      <c r="S15" s="6"/>
    </row>
    <row r="16" spans="1:18" ht="13.5">
      <c r="A16" s="11" t="s">
        <v>0</v>
      </c>
      <c r="B16" s="27" t="s">
        <v>38</v>
      </c>
      <c r="C16" s="28">
        <v>6241.645005559703</v>
      </c>
      <c r="D16" s="28">
        <v>6221.835043167101</v>
      </c>
      <c r="E16" s="28">
        <v>6207.3145833626</v>
      </c>
      <c r="F16" s="28">
        <v>6381.393548416097</v>
      </c>
      <c r="G16" s="28">
        <v>6482.516943974594</v>
      </c>
      <c r="H16" s="28">
        <v>6635.775629271101</v>
      </c>
      <c r="I16" s="28">
        <v>6601.487562585599</v>
      </c>
      <c r="J16" s="28">
        <v>6634.865184817302</v>
      </c>
      <c r="K16" s="28">
        <v>6647.464437688401</v>
      </c>
      <c r="L16" s="28">
        <v>6646.700751258303</v>
      </c>
      <c r="M16" s="28">
        <v>6631.554780730304</v>
      </c>
      <c r="N16" s="28">
        <v>6772.087709650603</v>
      </c>
      <c r="O16" s="29" t="s">
        <v>39</v>
      </c>
      <c r="P16" s="26"/>
      <c r="Q16" s="15"/>
      <c r="R16" s="53"/>
    </row>
    <row r="17" spans="1:18" ht="13.5">
      <c r="A17" s="11"/>
      <c r="B17" s="27" t="s">
        <v>48</v>
      </c>
      <c r="C17" s="28">
        <v>5937.363568513198</v>
      </c>
      <c r="D17" s="28">
        <v>5937.353142357598</v>
      </c>
      <c r="E17" s="28">
        <v>5867.054683315299</v>
      </c>
      <c r="F17" s="28">
        <v>5972.5083849084</v>
      </c>
      <c r="G17" s="28">
        <v>6025.541071362101</v>
      </c>
      <c r="H17" s="28">
        <v>5988.241080370801</v>
      </c>
      <c r="I17" s="28">
        <v>5988.533021431301</v>
      </c>
      <c r="J17" s="28">
        <v>6130.2571756826</v>
      </c>
      <c r="K17" s="28">
        <v>6139.561113189002</v>
      </c>
      <c r="L17" s="28">
        <v>6184.169915020201</v>
      </c>
      <c r="M17" s="28">
        <v>6203.532828504201</v>
      </c>
      <c r="N17" s="28">
        <v>6311.789606570797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20470.30150191889</v>
      </c>
      <c r="D18" s="25">
        <v>20381.204941668886</v>
      </c>
      <c r="E18" s="25">
        <v>20916.92476712229</v>
      </c>
      <c r="F18" s="25">
        <v>21317.837171057094</v>
      </c>
      <c r="G18" s="25">
        <v>21804.487795435896</v>
      </c>
      <c r="H18" s="25">
        <v>22026.97536178159</v>
      </c>
      <c r="I18" s="25">
        <v>21895.2579434611</v>
      </c>
      <c r="J18" s="25">
        <v>21947.07479194439</v>
      </c>
      <c r="K18" s="25">
        <v>21794.005947634698</v>
      </c>
      <c r="L18" s="25">
        <v>21849.68187648099</v>
      </c>
      <c r="M18" s="25">
        <v>22710.58948032389</v>
      </c>
      <c r="N18" s="25">
        <v>23073.881589861296</v>
      </c>
      <c r="O18" s="33" t="s">
        <v>41</v>
      </c>
      <c r="P18" s="26"/>
      <c r="Q18" s="15"/>
      <c r="R18" s="53"/>
    </row>
    <row r="19" spans="1:18" ht="13.5">
      <c r="A19" s="11" t="s">
        <v>0</v>
      </c>
      <c r="B19" s="34" t="s">
        <v>42</v>
      </c>
      <c r="C19" s="13">
        <f>+C20+C21+C22+C23+C24</f>
        <v>38994.24502196468</v>
      </c>
      <c r="D19" s="13">
        <f aca="true" t="shared" si="3" ref="D19:N19">+D20+D21+D22+D23+D24</f>
        <v>47935.17405485379</v>
      </c>
      <c r="E19" s="13">
        <f t="shared" si="3"/>
        <v>48437.4184999534</v>
      </c>
      <c r="F19" s="13">
        <f t="shared" si="3"/>
        <v>50409.83212285949</v>
      </c>
      <c r="G19" s="13">
        <f t="shared" si="3"/>
        <v>51331.564959801384</v>
      </c>
      <c r="H19" s="13">
        <f t="shared" si="3"/>
        <v>52177.14232203679</v>
      </c>
      <c r="I19" s="13">
        <f t="shared" si="3"/>
        <v>53108.7038362169</v>
      </c>
      <c r="J19" s="13">
        <f t="shared" si="3"/>
        <v>54989.303332545474</v>
      </c>
      <c r="K19" s="13">
        <f t="shared" si="3"/>
        <v>54739.44159341708</v>
      </c>
      <c r="L19" s="13">
        <f t="shared" si="3"/>
        <v>54861.642220892194</v>
      </c>
      <c r="M19" s="13">
        <f t="shared" si="3"/>
        <v>55769.10523137559</v>
      </c>
      <c r="N19" s="13">
        <f t="shared" si="3"/>
        <v>56772.88699729397</v>
      </c>
      <c r="O19" s="34" t="s">
        <v>43</v>
      </c>
      <c r="Q19" s="15"/>
      <c r="R19" s="53"/>
    </row>
    <row r="20" spans="1:18" ht="13.5">
      <c r="A20" s="11" t="s">
        <v>0</v>
      </c>
      <c r="B20" s="27" t="s">
        <v>44</v>
      </c>
      <c r="C20" s="28">
        <v>20757.687430412676</v>
      </c>
      <c r="D20" s="28">
        <v>20948.649904833987</v>
      </c>
      <c r="E20" s="28">
        <v>21258.106256343093</v>
      </c>
      <c r="F20" s="28">
        <v>21252.65839468629</v>
      </c>
      <c r="G20" s="28">
        <v>20863.791928907376</v>
      </c>
      <c r="H20" s="28">
        <v>20852.575089474994</v>
      </c>
      <c r="I20" s="28">
        <v>20869.64501751309</v>
      </c>
      <c r="J20" s="28">
        <v>21461.19431113739</v>
      </c>
      <c r="K20" s="28">
        <v>21626.744397375685</v>
      </c>
      <c r="L20" s="28">
        <v>21672.897344699282</v>
      </c>
      <c r="M20" s="28">
        <v>22385.309466262777</v>
      </c>
      <c r="N20" s="28">
        <v>22820.249590525884</v>
      </c>
      <c r="O20" s="27" t="s">
        <v>44</v>
      </c>
      <c r="Q20" s="15"/>
      <c r="R20" s="53"/>
    </row>
    <row r="21" spans="1:18" ht="13.5">
      <c r="A21" s="11" t="s">
        <v>0</v>
      </c>
      <c r="B21" s="27" t="s">
        <v>45</v>
      </c>
      <c r="C21" s="28">
        <v>4332.2415414403</v>
      </c>
      <c r="D21" s="28">
        <v>3967.436292424498</v>
      </c>
      <c r="E21" s="28">
        <v>4023.9855768057005</v>
      </c>
      <c r="F21" s="28">
        <v>4188.7345752182</v>
      </c>
      <c r="G21" s="28">
        <v>4075.1737204584006</v>
      </c>
      <c r="H21" s="28">
        <v>4260.5490551083</v>
      </c>
      <c r="I21" s="28">
        <v>4291.6281303571</v>
      </c>
      <c r="J21" s="28">
        <v>4383.8711440874995</v>
      </c>
      <c r="K21" s="28">
        <v>4203.579318452699</v>
      </c>
      <c r="L21" s="28">
        <v>4178.119493989601</v>
      </c>
      <c r="M21" s="28">
        <v>4204.046424446699</v>
      </c>
      <c r="N21" s="28">
        <v>4380.115546941697</v>
      </c>
      <c r="O21" s="27" t="s">
        <v>45</v>
      </c>
      <c r="Q21" s="15"/>
      <c r="R21" s="53"/>
    </row>
    <row r="22" spans="1:18" ht="13.5">
      <c r="A22" s="35" t="s">
        <v>0</v>
      </c>
      <c r="B22" s="36" t="s">
        <v>46</v>
      </c>
      <c r="C22" s="28">
        <v>12770.751601566904</v>
      </c>
      <c r="D22" s="28">
        <v>12814.337177200603</v>
      </c>
      <c r="E22" s="28">
        <v>12889.531269652005</v>
      </c>
      <c r="F22" s="28">
        <v>13415.109425777497</v>
      </c>
      <c r="G22" s="28">
        <v>14666.317120425407</v>
      </c>
      <c r="H22" s="28">
        <v>14972.599578923391</v>
      </c>
      <c r="I22" s="28">
        <v>14725.577489885703</v>
      </c>
      <c r="J22" s="28">
        <v>14759.894237214294</v>
      </c>
      <c r="K22" s="28">
        <v>14611.750035449299</v>
      </c>
      <c r="L22" s="28">
        <v>14689.211508936709</v>
      </c>
      <c r="M22" s="28">
        <v>14822.140806724905</v>
      </c>
      <c r="N22" s="28">
        <v>14875.268275185095</v>
      </c>
      <c r="O22" s="36" t="s">
        <v>46</v>
      </c>
      <c r="Q22" s="15"/>
      <c r="R22" s="53"/>
    </row>
    <row r="23" spans="1:18" ht="13.5">
      <c r="A23" s="35"/>
      <c r="B23" s="36" t="s">
        <v>47</v>
      </c>
      <c r="C23" s="28">
        <v>458.14810560029997</v>
      </c>
      <c r="D23" s="28">
        <v>9546.0174099227</v>
      </c>
      <c r="E23" s="28">
        <v>9598.577143985</v>
      </c>
      <c r="F23" s="28">
        <v>10872.0105144341</v>
      </c>
      <c r="G23" s="28">
        <v>11045.756002613301</v>
      </c>
      <c r="H23" s="28">
        <v>11370.8502623424</v>
      </c>
      <c r="I23" s="28">
        <v>12495.2755295049</v>
      </c>
      <c r="J23" s="28">
        <v>13662.6692804339</v>
      </c>
      <c r="K23" s="28">
        <v>13571.334256491898</v>
      </c>
      <c r="L23" s="28">
        <v>13592.9008492371</v>
      </c>
      <c r="M23" s="28">
        <v>13633.9714978269</v>
      </c>
      <c r="N23" s="28">
        <v>13949.9869541611</v>
      </c>
      <c r="O23" s="36" t="s">
        <v>47</v>
      </c>
      <c r="Q23" s="15"/>
      <c r="R23" s="53"/>
    </row>
    <row r="24" spans="1:18" ht="13.5">
      <c r="A24" s="35" t="s">
        <v>0</v>
      </c>
      <c r="B24" s="27" t="s">
        <v>48</v>
      </c>
      <c r="C24" s="28">
        <v>675.4163429444975</v>
      </c>
      <c r="D24" s="28">
        <v>658.7332704719993</v>
      </c>
      <c r="E24" s="28">
        <v>667.2182531676008</v>
      </c>
      <c r="F24" s="28">
        <v>681.3192127434013</v>
      </c>
      <c r="G24" s="28">
        <v>680.5261873969012</v>
      </c>
      <c r="H24" s="28">
        <v>720.5683361877036</v>
      </c>
      <c r="I24" s="28">
        <v>726.5776689561044</v>
      </c>
      <c r="J24" s="28">
        <v>721.6743596723991</v>
      </c>
      <c r="K24" s="28">
        <v>726.0335856474976</v>
      </c>
      <c r="L24" s="28">
        <v>728.513024029502</v>
      </c>
      <c r="M24" s="28">
        <v>723.6370361143036</v>
      </c>
      <c r="N24" s="28">
        <v>747.2666304801933</v>
      </c>
      <c r="O24" s="27" t="s">
        <v>49</v>
      </c>
      <c r="Q24" s="15"/>
      <c r="R24" s="53"/>
    </row>
    <row r="25" spans="1:18" ht="13.5">
      <c r="A25" s="11"/>
      <c r="B25" s="34" t="s">
        <v>50</v>
      </c>
      <c r="C25" s="13">
        <f aca="true" t="shared" si="4" ref="C25:N25">+C26+C27</f>
        <v>38994.245021964685</v>
      </c>
      <c r="D25" s="13">
        <f t="shared" si="4"/>
        <v>47935.17405485378</v>
      </c>
      <c r="E25" s="13">
        <f t="shared" si="4"/>
        <v>48437.41849995338</v>
      </c>
      <c r="F25" s="13">
        <f t="shared" si="4"/>
        <v>50409.83212285947</v>
      </c>
      <c r="G25" s="13">
        <f t="shared" si="4"/>
        <v>51331.56495980138</v>
      </c>
      <c r="H25" s="13">
        <f t="shared" si="4"/>
        <v>52177.1423220368</v>
      </c>
      <c r="I25" s="13">
        <f t="shared" si="4"/>
        <v>53108.703836216904</v>
      </c>
      <c r="J25" s="13">
        <f t="shared" si="4"/>
        <v>54989.3033325455</v>
      </c>
      <c r="K25" s="13">
        <f t="shared" si="4"/>
        <v>54739.44159341708</v>
      </c>
      <c r="L25" s="13">
        <f t="shared" si="4"/>
        <v>54861.64222089219</v>
      </c>
      <c r="M25" s="13">
        <f t="shared" si="4"/>
        <v>55769.105231375586</v>
      </c>
      <c r="N25" s="13">
        <f t="shared" si="4"/>
        <v>56772.886997294</v>
      </c>
      <c r="O25" s="34" t="s">
        <v>51</v>
      </c>
      <c r="Q25" s="15"/>
      <c r="R25" s="53"/>
    </row>
    <row r="26" spans="1:18" ht="13.5">
      <c r="A26" s="35"/>
      <c r="B26" s="27" t="s">
        <v>52</v>
      </c>
      <c r="C26" s="28">
        <v>30380.603198022483</v>
      </c>
      <c r="D26" s="28">
        <v>30211.56433193718</v>
      </c>
      <c r="E26" s="28">
        <v>30757.236202626984</v>
      </c>
      <c r="F26" s="28">
        <v>31341.13124927308</v>
      </c>
      <c r="G26" s="28">
        <v>31939.05910635618</v>
      </c>
      <c r="H26" s="28">
        <v>32327.851527554405</v>
      </c>
      <c r="I26" s="28">
        <v>32132.350899648205</v>
      </c>
      <c r="J26" s="28">
        <v>32181.38072647911</v>
      </c>
      <c r="K26" s="28">
        <v>32043.39238555999</v>
      </c>
      <c r="L26" s="28">
        <v>32126.80486089749</v>
      </c>
      <c r="M26" s="28">
        <v>32940.42661901788</v>
      </c>
      <c r="N26" s="28">
        <v>33463.6205025404</v>
      </c>
      <c r="O26" s="27" t="s">
        <v>53</v>
      </c>
      <c r="Q26" s="15"/>
      <c r="R26" s="53"/>
    </row>
    <row r="27" spans="1:18" ht="13.5">
      <c r="A27" s="35"/>
      <c r="B27" s="27" t="s">
        <v>54</v>
      </c>
      <c r="C27" s="28">
        <v>8613.6418239422</v>
      </c>
      <c r="D27" s="28">
        <v>17723.609722916597</v>
      </c>
      <c r="E27" s="28">
        <v>17680.1822973264</v>
      </c>
      <c r="F27" s="28">
        <v>19068.700873586396</v>
      </c>
      <c r="G27" s="28">
        <v>19392.505853445196</v>
      </c>
      <c r="H27" s="28">
        <v>19849.290794482396</v>
      </c>
      <c r="I27" s="28">
        <v>20976.3529365687</v>
      </c>
      <c r="J27" s="28">
        <v>22807.922606066397</v>
      </c>
      <c r="K27" s="28">
        <v>22696.049207857097</v>
      </c>
      <c r="L27" s="28">
        <v>22734.837359994697</v>
      </c>
      <c r="M27" s="28">
        <v>22828.678612357704</v>
      </c>
      <c r="N27" s="28">
        <v>23309.266494753603</v>
      </c>
      <c r="O27" s="27" t="s">
        <v>55</v>
      </c>
      <c r="Q27" s="15"/>
      <c r="R27" s="53"/>
    </row>
    <row r="28" spans="3:14" ht="13.5">
      <c r="C28" s="10"/>
      <c r="D28" s="7"/>
      <c r="E28" s="7"/>
      <c r="N28" s="10"/>
    </row>
    <row r="29" spans="2:15" ht="13.5">
      <c r="B29" s="7"/>
      <c r="C29" s="67">
        <f>+C5</f>
        <v>2002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49"/>
    </row>
    <row r="30" spans="2:15" ht="13.5">
      <c r="B30" s="47" t="s">
        <v>56</v>
      </c>
      <c r="C30" s="44" t="s">
        <v>5</v>
      </c>
      <c r="D30" s="44" t="s">
        <v>6</v>
      </c>
      <c r="E30" s="44" t="s">
        <v>7</v>
      </c>
      <c r="F30" s="44" t="s">
        <v>8</v>
      </c>
      <c r="G30" s="44" t="s">
        <v>9</v>
      </c>
      <c r="H30" s="44" t="s">
        <v>10</v>
      </c>
      <c r="I30" s="44" t="s">
        <v>11</v>
      </c>
      <c r="J30" s="44" t="s">
        <v>12</v>
      </c>
      <c r="K30" s="44" t="s">
        <v>13</v>
      </c>
      <c r="L30" s="44" t="s">
        <v>14</v>
      </c>
      <c r="M30" s="44" t="s">
        <v>15</v>
      </c>
      <c r="N30" s="44" t="s">
        <v>16</v>
      </c>
      <c r="O30" s="50" t="s">
        <v>57</v>
      </c>
    </row>
    <row r="31" spans="2:15" ht="13.5">
      <c r="B31" s="51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1" t="s">
        <v>20</v>
      </c>
    </row>
    <row r="32" spans="2:15" ht="13.5">
      <c r="B32" s="12" t="s">
        <v>22</v>
      </c>
      <c r="C32" s="37">
        <f aca="true" t="shared" si="5" ref="C32:N32">SUM(C33:C35)</f>
        <v>100</v>
      </c>
      <c r="D32" s="37">
        <f t="shared" si="5"/>
        <v>100</v>
      </c>
      <c r="E32" s="37">
        <f t="shared" si="5"/>
        <v>99.99999999999999</v>
      </c>
      <c r="F32" s="37">
        <f t="shared" si="5"/>
        <v>100</v>
      </c>
      <c r="G32" s="37">
        <f t="shared" si="5"/>
        <v>100</v>
      </c>
      <c r="H32" s="37">
        <f t="shared" si="5"/>
        <v>100</v>
      </c>
      <c r="I32" s="37">
        <f t="shared" si="5"/>
        <v>100</v>
      </c>
      <c r="J32" s="37">
        <f t="shared" si="5"/>
        <v>100</v>
      </c>
      <c r="K32" s="37">
        <f t="shared" si="5"/>
        <v>100</v>
      </c>
      <c r="L32" s="37">
        <f t="shared" si="5"/>
        <v>100.00000000000001</v>
      </c>
      <c r="M32" s="37">
        <f t="shared" si="5"/>
        <v>100.00000000000001</v>
      </c>
      <c r="N32" s="37">
        <f t="shared" si="5"/>
        <v>100</v>
      </c>
      <c r="O32" s="14" t="s">
        <v>23</v>
      </c>
    </row>
    <row r="33" spans="2:15" ht="13.5">
      <c r="B33" s="16" t="s">
        <v>24</v>
      </c>
      <c r="C33" s="38">
        <f aca="true" t="shared" si="6" ref="C33:N33">C9/C$8*100</f>
        <v>0</v>
      </c>
      <c r="D33" s="38">
        <f t="shared" si="6"/>
        <v>0</v>
      </c>
      <c r="E33" s="38">
        <f t="shared" si="6"/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18" t="s">
        <v>25</v>
      </c>
    </row>
    <row r="34" spans="2:15" ht="13.5">
      <c r="B34" s="20" t="s">
        <v>26</v>
      </c>
      <c r="C34" s="39">
        <f aca="true" t="shared" si="7" ref="C34:N34">C10/C$8*100</f>
        <v>14.702499801796234</v>
      </c>
      <c r="D34" s="39">
        <f t="shared" si="7"/>
        <v>11.939881677222914</v>
      </c>
      <c r="E34" s="39">
        <f t="shared" si="7"/>
        <v>11.799524163281308</v>
      </c>
      <c r="F34" s="39">
        <f t="shared" si="7"/>
        <v>11.575584991896209</v>
      </c>
      <c r="G34" s="39">
        <f t="shared" si="7"/>
        <v>11.687466767409873</v>
      </c>
      <c r="H34" s="39">
        <f t="shared" si="7"/>
        <v>11.853308534470672</v>
      </c>
      <c r="I34" s="39">
        <f t="shared" si="7"/>
        <v>11.594429595906771</v>
      </c>
      <c r="J34" s="39">
        <f t="shared" si="7"/>
        <v>11.918663142784732</v>
      </c>
      <c r="K34" s="39">
        <f t="shared" si="7"/>
        <v>11.940732796695809</v>
      </c>
      <c r="L34" s="39">
        <f t="shared" si="7"/>
        <v>11.95679248846849</v>
      </c>
      <c r="M34" s="39">
        <f t="shared" si="7"/>
        <v>11.970107444320814</v>
      </c>
      <c r="N34" s="39">
        <f t="shared" si="7"/>
        <v>11.087782035734824</v>
      </c>
      <c r="O34" s="16" t="s">
        <v>27</v>
      </c>
    </row>
    <row r="35" spans="2:17" ht="13.5">
      <c r="B35" s="20" t="s">
        <v>28</v>
      </c>
      <c r="C35" s="39">
        <f aca="true" t="shared" si="8" ref="C35:N35">C11/C$8*100</f>
        <v>85.29750019820376</v>
      </c>
      <c r="D35" s="39">
        <f t="shared" si="8"/>
        <v>88.06011832277709</v>
      </c>
      <c r="E35" s="39">
        <f t="shared" si="8"/>
        <v>88.20047583671868</v>
      </c>
      <c r="F35" s="39">
        <f t="shared" si="8"/>
        <v>88.4244150081038</v>
      </c>
      <c r="G35" s="39">
        <f t="shared" si="8"/>
        <v>88.31253323259013</v>
      </c>
      <c r="H35" s="39">
        <f t="shared" si="8"/>
        <v>88.14669146552933</v>
      </c>
      <c r="I35" s="39">
        <f t="shared" si="8"/>
        <v>88.40557040409323</v>
      </c>
      <c r="J35" s="39">
        <f t="shared" si="8"/>
        <v>88.08133685721526</v>
      </c>
      <c r="K35" s="39">
        <f t="shared" si="8"/>
        <v>88.05926720330419</v>
      </c>
      <c r="L35" s="39">
        <f t="shared" si="8"/>
        <v>88.04320751153152</v>
      </c>
      <c r="M35" s="39">
        <f t="shared" si="8"/>
        <v>88.0298925556792</v>
      </c>
      <c r="N35" s="39">
        <f t="shared" si="8"/>
        <v>88.91221796426518</v>
      </c>
      <c r="O35" s="16" t="s">
        <v>29</v>
      </c>
      <c r="Q35" s="23"/>
    </row>
    <row r="36" spans="2:15" ht="13.5">
      <c r="B36" s="12" t="s">
        <v>30</v>
      </c>
      <c r="C36" s="37">
        <f>+C37+C42</f>
        <v>100</v>
      </c>
      <c r="D36" s="37">
        <f aca="true" t="shared" si="9" ref="D36:N36">+D37+D42</f>
        <v>100</v>
      </c>
      <c r="E36" s="37">
        <f t="shared" si="9"/>
        <v>100</v>
      </c>
      <c r="F36" s="37">
        <f t="shared" si="9"/>
        <v>100</v>
      </c>
      <c r="G36" s="37">
        <f t="shared" si="9"/>
        <v>100</v>
      </c>
      <c r="H36" s="37">
        <f t="shared" si="9"/>
        <v>100</v>
      </c>
      <c r="I36" s="37">
        <f t="shared" si="9"/>
        <v>100</v>
      </c>
      <c r="J36" s="37">
        <f t="shared" si="9"/>
        <v>100</v>
      </c>
      <c r="K36" s="37">
        <f t="shared" si="9"/>
        <v>100</v>
      </c>
      <c r="L36" s="37">
        <f t="shared" si="9"/>
        <v>100</v>
      </c>
      <c r="M36" s="37">
        <f t="shared" si="9"/>
        <v>100</v>
      </c>
      <c r="N36" s="37">
        <f t="shared" si="9"/>
        <v>100</v>
      </c>
      <c r="O36" s="12" t="s">
        <v>31</v>
      </c>
    </row>
    <row r="37" spans="2:15" ht="13.5">
      <c r="B37" s="24" t="s">
        <v>32</v>
      </c>
      <c r="C37" s="40">
        <f>+C38+C40+C41</f>
        <v>47.50430097982825</v>
      </c>
      <c r="D37" s="40">
        <f aca="true" t="shared" si="10" ref="D37:N37">+D38+D40+D41</f>
        <v>57.481733729920315</v>
      </c>
      <c r="E37" s="40">
        <f t="shared" si="10"/>
        <v>56.816598788925106</v>
      </c>
      <c r="F37" s="40">
        <f t="shared" si="10"/>
        <v>57.71095384904083</v>
      </c>
      <c r="G37" s="40">
        <f t="shared" si="10"/>
        <v>57.52226176522895</v>
      </c>
      <c r="H37" s="40">
        <f t="shared" si="10"/>
        <v>57.78424347996806</v>
      </c>
      <c r="I37" s="40">
        <f t="shared" si="10"/>
        <v>58.77275029911412</v>
      </c>
      <c r="J37" s="40">
        <f t="shared" si="10"/>
        <v>60.08846546169101</v>
      </c>
      <c r="K37" s="40">
        <f t="shared" si="10"/>
        <v>60.18591839224093</v>
      </c>
      <c r="L37" s="40">
        <f t="shared" si="10"/>
        <v>60.173117333042065</v>
      </c>
      <c r="M37" s="40">
        <f t="shared" si="10"/>
        <v>59.27747202308178</v>
      </c>
      <c r="N37" s="40">
        <f t="shared" si="10"/>
        <v>59.357568708878446</v>
      </c>
      <c r="O37" s="24" t="s">
        <v>33</v>
      </c>
    </row>
    <row r="38" spans="2:15" ht="13.5">
      <c r="B38" s="27" t="s">
        <v>34</v>
      </c>
      <c r="C38" s="39">
        <f aca="true" t="shared" si="11" ref="C38:N38">C14/C$12*100</f>
        <v>16.271465039004923</v>
      </c>
      <c r="D38" s="39">
        <f t="shared" si="11"/>
        <v>32.115834001235605</v>
      </c>
      <c r="E38" s="39">
        <f t="shared" si="11"/>
        <v>31.888826746966426</v>
      </c>
      <c r="F38" s="39">
        <f t="shared" si="11"/>
        <v>33.204024519827016</v>
      </c>
      <c r="G38" s="39">
        <f t="shared" si="11"/>
        <v>33.155075560927635</v>
      </c>
      <c r="H38" s="39">
        <f t="shared" si="11"/>
        <v>33.58970896190918</v>
      </c>
      <c r="I38" s="39">
        <f t="shared" si="11"/>
        <v>35.0666161354118</v>
      </c>
      <c r="J38" s="39">
        <f t="shared" si="11"/>
        <v>36.87463734078654</v>
      </c>
      <c r="K38" s="39">
        <f t="shared" si="11"/>
        <v>36.82611570032754</v>
      </c>
      <c r="L38" s="39">
        <f t="shared" si="11"/>
        <v>36.78542759780424</v>
      </c>
      <c r="M38" s="39">
        <f t="shared" si="11"/>
        <v>36.2627803654263</v>
      </c>
      <c r="N38" s="39">
        <f t="shared" si="11"/>
        <v>36.311572621265306</v>
      </c>
      <c r="O38" s="29" t="s">
        <v>35</v>
      </c>
    </row>
    <row r="39" spans="2:15" ht="13.5">
      <c r="B39" s="30" t="s">
        <v>36</v>
      </c>
      <c r="C39" s="41">
        <f aca="true" t="shared" si="12" ref="C39:N39">C15/C14*100</f>
        <v>7.071627823147049</v>
      </c>
      <c r="D39" s="41">
        <f t="shared" si="12"/>
        <v>61.94752778108841</v>
      </c>
      <c r="E39" s="41">
        <f t="shared" si="12"/>
        <v>62.081556898059574</v>
      </c>
      <c r="F39" s="41">
        <f t="shared" si="12"/>
        <v>64.900400828265</v>
      </c>
      <c r="G39" s="41">
        <f t="shared" si="12"/>
        <v>64.85412589496887</v>
      </c>
      <c r="H39" s="41">
        <f t="shared" si="12"/>
        <v>64.83105689227096</v>
      </c>
      <c r="I39" s="41">
        <f t="shared" si="12"/>
        <v>67.04906479873307</v>
      </c>
      <c r="J39" s="41">
        <f t="shared" si="12"/>
        <v>67.33808647902367</v>
      </c>
      <c r="K39" s="41">
        <f t="shared" si="12"/>
        <v>67.28177828581832</v>
      </c>
      <c r="L39" s="41">
        <f t="shared" si="12"/>
        <v>67.31222970937674</v>
      </c>
      <c r="M39" s="41">
        <f t="shared" si="12"/>
        <v>67.37535819075852</v>
      </c>
      <c r="N39" s="41">
        <f t="shared" si="12"/>
        <v>67.62717490920443</v>
      </c>
      <c r="O39" s="32" t="s">
        <v>37</v>
      </c>
    </row>
    <row r="40" spans="2:15" ht="13.5">
      <c r="B40" s="27" t="s">
        <v>38</v>
      </c>
      <c r="C40" s="39">
        <f aca="true" t="shared" si="13" ref="C40:N41">C16/C$12*100</f>
        <v>16.006579950564262</v>
      </c>
      <c r="D40" s="39">
        <f t="shared" si="13"/>
        <v>12.979685931769543</v>
      </c>
      <c r="E40" s="39">
        <f t="shared" si="13"/>
        <v>12.815122637818888</v>
      </c>
      <c r="F40" s="39">
        <f t="shared" si="13"/>
        <v>12.659025590212803</v>
      </c>
      <c r="G40" s="39">
        <f t="shared" si="13"/>
        <v>12.628714805502542</v>
      </c>
      <c r="H40" s="39">
        <f t="shared" si="13"/>
        <v>12.717782795223165</v>
      </c>
      <c r="I40" s="39">
        <f t="shared" si="13"/>
        <v>12.43014249216865</v>
      </c>
      <c r="J40" s="39">
        <f t="shared" si="13"/>
        <v>12.065737848492523</v>
      </c>
      <c r="K40" s="39">
        <f t="shared" si="13"/>
        <v>12.143829465896154</v>
      </c>
      <c r="L40" s="39">
        <f t="shared" si="13"/>
        <v>12.115387877920893</v>
      </c>
      <c r="M40" s="39">
        <f t="shared" si="13"/>
        <v>11.891090511883275</v>
      </c>
      <c r="N40" s="39">
        <f t="shared" si="13"/>
        <v>11.928383543315995</v>
      </c>
      <c r="O40" s="29" t="s">
        <v>39</v>
      </c>
    </row>
    <row r="41" spans="2:15" ht="13.5">
      <c r="B41" s="27" t="s">
        <v>48</v>
      </c>
      <c r="C41" s="39">
        <f t="shared" si="13"/>
        <v>15.22625599025907</v>
      </c>
      <c r="D41" s="39">
        <f t="shared" si="13"/>
        <v>12.386213796915166</v>
      </c>
      <c r="E41" s="39">
        <f t="shared" si="13"/>
        <v>12.112649404139788</v>
      </c>
      <c r="F41" s="39">
        <f t="shared" si="13"/>
        <v>11.847903739001007</v>
      </c>
      <c r="G41" s="39">
        <f t="shared" si="13"/>
        <v>11.738471398798774</v>
      </c>
      <c r="H41" s="39">
        <f t="shared" si="13"/>
        <v>11.476751722835713</v>
      </c>
      <c r="I41" s="39">
        <f t="shared" si="13"/>
        <v>11.27599167153367</v>
      </c>
      <c r="J41" s="39">
        <f t="shared" si="13"/>
        <v>11.148090272411942</v>
      </c>
      <c r="K41" s="39">
        <f t="shared" si="13"/>
        <v>11.215973226017232</v>
      </c>
      <c r="L41" s="39">
        <f t="shared" si="13"/>
        <v>11.272301857316934</v>
      </c>
      <c r="M41" s="39">
        <f t="shared" si="13"/>
        <v>11.1236011457722</v>
      </c>
      <c r="N41" s="39">
        <f t="shared" si="13"/>
        <v>11.117612544297142</v>
      </c>
      <c r="O41" s="29" t="s">
        <v>49</v>
      </c>
    </row>
    <row r="42" spans="2:15" ht="13.5">
      <c r="B42" s="33" t="s">
        <v>40</v>
      </c>
      <c r="C42" s="40">
        <f aca="true" t="shared" si="14" ref="C42:N42">C18/C$12*100</f>
        <v>52.49569902017175</v>
      </c>
      <c r="D42" s="40">
        <f t="shared" si="14"/>
        <v>42.51826627007969</v>
      </c>
      <c r="E42" s="40">
        <f t="shared" si="14"/>
        <v>43.1834012110749</v>
      </c>
      <c r="F42" s="40">
        <f t="shared" si="14"/>
        <v>42.28904615095917</v>
      </c>
      <c r="G42" s="40">
        <f t="shared" si="14"/>
        <v>42.477738234771046</v>
      </c>
      <c r="H42" s="40">
        <f t="shared" si="14"/>
        <v>42.21575652003193</v>
      </c>
      <c r="I42" s="40">
        <f t="shared" si="14"/>
        <v>41.227249700885885</v>
      </c>
      <c r="J42" s="40">
        <f t="shared" si="14"/>
        <v>39.911534538308985</v>
      </c>
      <c r="K42" s="40">
        <f t="shared" si="14"/>
        <v>39.81408160775908</v>
      </c>
      <c r="L42" s="40">
        <f t="shared" si="14"/>
        <v>39.82688266695794</v>
      </c>
      <c r="M42" s="40">
        <f t="shared" si="14"/>
        <v>40.72252797691822</v>
      </c>
      <c r="N42" s="40">
        <f t="shared" si="14"/>
        <v>40.642431291121554</v>
      </c>
      <c r="O42" s="33" t="s">
        <v>41</v>
      </c>
    </row>
    <row r="43" spans="2:15" ht="13.5">
      <c r="B43" s="34" t="s">
        <v>42</v>
      </c>
      <c r="C43" s="37">
        <f aca="true" t="shared" si="15" ref="C43:N43">SUM(C44:C48)</f>
        <v>100</v>
      </c>
      <c r="D43" s="37">
        <f t="shared" si="15"/>
        <v>100</v>
      </c>
      <c r="E43" s="37">
        <f t="shared" si="15"/>
        <v>99.99999999999999</v>
      </c>
      <c r="F43" s="37">
        <f t="shared" si="15"/>
        <v>100.00000000000001</v>
      </c>
      <c r="G43" s="37">
        <f t="shared" si="15"/>
        <v>100</v>
      </c>
      <c r="H43" s="37">
        <f t="shared" si="15"/>
        <v>100</v>
      </c>
      <c r="I43" s="37">
        <f t="shared" si="15"/>
        <v>100</v>
      </c>
      <c r="J43" s="37">
        <f t="shared" si="15"/>
        <v>100</v>
      </c>
      <c r="K43" s="37">
        <f t="shared" si="15"/>
        <v>100</v>
      </c>
      <c r="L43" s="37">
        <f t="shared" si="15"/>
        <v>99.99999999999999</v>
      </c>
      <c r="M43" s="37">
        <f t="shared" si="15"/>
        <v>99.99999999999997</v>
      </c>
      <c r="N43" s="37">
        <f t="shared" si="15"/>
        <v>100.00000000000001</v>
      </c>
      <c r="O43" s="34" t="s">
        <v>43</v>
      </c>
    </row>
    <row r="44" spans="2:15" ht="13.5">
      <c r="B44" s="27" t="s">
        <v>44</v>
      </c>
      <c r="C44" s="39">
        <f aca="true" t="shared" si="16" ref="C44:N44">C20/C$19*100</f>
        <v>53.23269477001102</v>
      </c>
      <c r="D44" s="39">
        <f t="shared" si="16"/>
        <v>43.7020420137867</v>
      </c>
      <c r="E44" s="39">
        <f t="shared" si="16"/>
        <v>43.887777083668375</v>
      </c>
      <c r="F44" s="39">
        <f t="shared" si="16"/>
        <v>42.15974840560675</v>
      </c>
      <c r="G44" s="39">
        <f t="shared" si="16"/>
        <v>40.6451506889497</v>
      </c>
      <c r="H44" s="39">
        <f t="shared" si="16"/>
        <v>39.964961976593344</v>
      </c>
      <c r="I44" s="39">
        <f t="shared" si="16"/>
        <v>39.296091807989605</v>
      </c>
      <c r="J44" s="39">
        <f t="shared" si="16"/>
        <v>39.0279436372411</v>
      </c>
      <c r="K44" s="39">
        <f t="shared" si="16"/>
        <v>39.50852213292673</v>
      </c>
      <c r="L44" s="39">
        <f t="shared" si="16"/>
        <v>39.50464562733394</v>
      </c>
      <c r="M44" s="39">
        <f t="shared" si="16"/>
        <v>40.13926594911342</v>
      </c>
      <c r="N44" s="39">
        <f t="shared" si="16"/>
        <v>40.19568282939987</v>
      </c>
      <c r="O44" s="27" t="s">
        <v>44</v>
      </c>
    </row>
    <row r="45" spans="2:16" ht="13.5">
      <c r="B45" s="27" t="s">
        <v>45</v>
      </c>
      <c r="C45" s="39">
        <f aca="true" t="shared" si="17" ref="C45:N45">C21/C$19*100</f>
        <v>11.109951068420571</v>
      </c>
      <c r="D45" s="39">
        <f t="shared" si="17"/>
        <v>8.276670254465813</v>
      </c>
      <c r="E45" s="39">
        <f t="shared" si="17"/>
        <v>8.307597104518631</v>
      </c>
      <c r="F45" s="39">
        <f t="shared" si="17"/>
        <v>8.309360295049908</v>
      </c>
      <c r="G45" s="39">
        <f t="shared" si="17"/>
        <v>7.938923591458273</v>
      </c>
      <c r="H45" s="39">
        <f t="shared" si="17"/>
        <v>8.165546953131766</v>
      </c>
      <c r="I45" s="39">
        <f t="shared" si="17"/>
        <v>8.080837641212534</v>
      </c>
      <c r="J45" s="39">
        <f t="shared" si="17"/>
        <v>7.972225284572574</v>
      </c>
      <c r="K45" s="39">
        <f t="shared" si="17"/>
        <v>7.6792513699266856</v>
      </c>
      <c r="L45" s="39">
        <f t="shared" si="17"/>
        <v>7.61573902065678</v>
      </c>
      <c r="M45" s="39">
        <f t="shared" si="17"/>
        <v>7.538307109294467</v>
      </c>
      <c r="N45" s="39">
        <f t="shared" si="17"/>
        <v>7.7151537971822215</v>
      </c>
      <c r="O45" s="27" t="s">
        <v>45</v>
      </c>
      <c r="P45" s="23"/>
    </row>
    <row r="46" spans="2:15" ht="13.5">
      <c r="B46" s="36" t="s">
        <v>46</v>
      </c>
      <c r="C46" s="39">
        <f aca="true" t="shared" si="18" ref="C46:N46">C22/C$19*100</f>
        <v>32.7503496846096</v>
      </c>
      <c r="D46" s="39">
        <f t="shared" si="18"/>
        <v>26.732639298517487</v>
      </c>
      <c r="E46" s="39">
        <f t="shared" si="18"/>
        <v>26.610689976519712</v>
      </c>
      <c r="F46" s="39">
        <f t="shared" si="18"/>
        <v>26.61208907238973</v>
      </c>
      <c r="G46" s="39">
        <f t="shared" si="18"/>
        <v>28.571731900071324</v>
      </c>
      <c r="H46" s="39">
        <f t="shared" si="18"/>
        <v>28.695706419705125</v>
      </c>
      <c r="I46" s="39">
        <f t="shared" si="18"/>
        <v>27.727239465866532</v>
      </c>
      <c r="J46" s="39">
        <f t="shared" si="18"/>
        <v>26.8413915847496</v>
      </c>
      <c r="K46" s="39">
        <f t="shared" si="18"/>
        <v>26.693275653010122</v>
      </c>
      <c r="L46" s="39">
        <f t="shared" si="18"/>
        <v>26.775012402641536</v>
      </c>
      <c r="M46" s="39">
        <f t="shared" si="18"/>
        <v>26.57769161838013</v>
      </c>
      <c r="N46" s="39">
        <f t="shared" si="18"/>
        <v>26.201359595988333</v>
      </c>
      <c r="O46" s="36" t="s">
        <v>46</v>
      </c>
    </row>
    <row r="47" spans="2:15" ht="13.5">
      <c r="B47" s="36" t="s">
        <v>47</v>
      </c>
      <c r="C47" s="39">
        <f aca="true" t="shared" si="19" ref="C47:N47">C23/C$19*100</f>
        <v>1.1749121064973416</v>
      </c>
      <c r="D47" s="39">
        <f t="shared" si="19"/>
        <v>19.914431517446623</v>
      </c>
      <c r="E47" s="39">
        <f t="shared" si="19"/>
        <v>19.81645067231284</v>
      </c>
      <c r="F47" s="39">
        <f t="shared" si="19"/>
        <v>21.567242056939797</v>
      </c>
      <c r="G47" s="39">
        <f t="shared" si="19"/>
        <v>21.51844778405533</v>
      </c>
      <c r="H47" s="39">
        <f t="shared" si="19"/>
        <v>21.792780816093046</v>
      </c>
      <c r="I47" s="39">
        <f t="shared" si="19"/>
        <v>23.52773580774887</v>
      </c>
      <c r="J47" s="39">
        <f t="shared" si="19"/>
        <v>24.8460490539578</v>
      </c>
      <c r="K47" s="39">
        <f t="shared" si="19"/>
        <v>24.792606320858006</v>
      </c>
      <c r="L47" s="39">
        <f t="shared" si="19"/>
        <v>24.77669333066502</v>
      </c>
      <c r="M47" s="39">
        <f t="shared" si="19"/>
        <v>24.447176337619368</v>
      </c>
      <c r="N47" s="39">
        <f t="shared" si="19"/>
        <v>24.571565217083315</v>
      </c>
      <c r="O47" s="36" t="s">
        <v>47</v>
      </c>
    </row>
    <row r="48" spans="2:15" ht="13.5">
      <c r="B48" s="27" t="s">
        <v>48</v>
      </c>
      <c r="C48" s="39">
        <f aca="true" t="shared" si="20" ref="C48:N48">C24/C$19*100</f>
        <v>1.732092370461459</v>
      </c>
      <c r="D48" s="39">
        <f t="shared" si="20"/>
        <v>1.3742169157833644</v>
      </c>
      <c r="E48" s="39">
        <f t="shared" si="20"/>
        <v>1.3774851629804399</v>
      </c>
      <c r="F48" s="39">
        <f t="shared" si="20"/>
        <v>1.3515601700138207</v>
      </c>
      <c r="G48" s="39">
        <f t="shared" si="20"/>
        <v>1.3257460354653763</v>
      </c>
      <c r="H48" s="39">
        <f t="shared" si="20"/>
        <v>1.3810038344767201</v>
      </c>
      <c r="I48" s="39">
        <f t="shared" si="20"/>
        <v>1.368095277182462</v>
      </c>
      <c r="J48" s="39">
        <f t="shared" si="20"/>
        <v>1.3123904394789367</v>
      </c>
      <c r="K48" s="39">
        <f t="shared" si="20"/>
        <v>1.3263445232784576</v>
      </c>
      <c r="L48" s="39">
        <f t="shared" si="20"/>
        <v>1.3279096187027237</v>
      </c>
      <c r="M48" s="39">
        <f t="shared" si="20"/>
        <v>1.2975589855925942</v>
      </c>
      <c r="N48" s="39">
        <f t="shared" si="20"/>
        <v>1.3162385603462636</v>
      </c>
      <c r="O48" s="27" t="s">
        <v>49</v>
      </c>
    </row>
    <row r="49" spans="2:15" ht="13.5">
      <c r="B49" s="34" t="s">
        <v>50</v>
      </c>
      <c r="C49" s="37">
        <f aca="true" t="shared" si="21" ref="C49:N49">+C50+C51</f>
        <v>100</v>
      </c>
      <c r="D49" s="37">
        <f t="shared" si="21"/>
        <v>100</v>
      </c>
      <c r="E49" s="37">
        <f t="shared" si="21"/>
        <v>100</v>
      </c>
      <c r="F49" s="37">
        <f t="shared" si="21"/>
        <v>100</v>
      </c>
      <c r="G49" s="37">
        <f t="shared" si="21"/>
        <v>100</v>
      </c>
      <c r="H49" s="37">
        <f t="shared" si="21"/>
        <v>100</v>
      </c>
      <c r="I49" s="37">
        <f t="shared" si="21"/>
        <v>100</v>
      </c>
      <c r="J49" s="37">
        <f t="shared" si="21"/>
        <v>100.00000000000001</v>
      </c>
      <c r="K49" s="37">
        <f t="shared" si="21"/>
        <v>100.00000000000001</v>
      </c>
      <c r="L49" s="37">
        <f t="shared" si="21"/>
        <v>100</v>
      </c>
      <c r="M49" s="37">
        <f t="shared" si="21"/>
        <v>100</v>
      </c>
      <c r="N49" s="37">
        <f t="shared" si="21"/>
        <v>100</v>
      </c>
      <c r="O49" s="34" t="s">
        <v>51</v>
      </c>
    </row>
    <row r="50" spans="2:16" ht="13.5">
      <c r="B50" s="27" t="s">
        <v>52</v>
      </c>
      <c r="C50" s="39">
        <f aca="true" t="shared" si="22" ref="C50:N50">+C26/C$25*100</f>
        <v>77.91047930511206</v>
      </c>
      <c r="D50" s="39">
        <f t="shared" si="22"/>
        <v>63.025878027197955</v>
      </c>
      <c r="E50" s="39">
        <f t="shared" si="22"/>
        <v>63.49891706688825</v>
      </c>
      <c r="F50" s="39">
        <f t="shared" si="22"/>
        <v>62.17265547103605</v>
      </c>
      <c r="G50" s="39">
        <f t="shared" si="22"/>
        <v>62.22108975514033</v>
      </c>
      <c r="H50" s="39">
        <f t="shared" si="22"/>
        <v>61.95788057541984</v>
      </c>
      <c r="I50" s="39">
        <f t="shared" si="22"/>
        <v>60.50298459315043</v>
      </c>
      <c r="J50" s="39">
        <f t="shared" si="22"/>
        <v>58.52298315522123</v>
      </c>
      <c r="K50" s="39">
        <f t="shared" si="22"/>
        <v>58.53803300290426</v>
      </c>
      <c r="L50" s="39">
        <f t="shared" si="22"/>
        <v>58.55968498271291</v>
      </c>
      <c r="M50" s="39">
        <f t="shared" si="22"/>
        <v>59.065725516581644</v>
      </c>
      <c r="N50" s="39">
        <f t="shared" si="22"/>
        <v>58.942960755431365</v>
      </c>
      <c r="O50" s="27" t="s">
        <v>53</v>
      </c>
      <c r="P50" s="23"/>
    </row>
    <row r="51" spans="2:15" ht="13.5">
      <c r="B51" s="27" t="s">
        <v>54</v>
      </c>
      <c r="C51" s="39">
        <f aca="true" t="shared" si="23" ref="C51:N51">+C27/C$25*100</f>
        <v>22.08952069488794</v>
      </c>
      <c r="D51" s="39">
        <f t="shared" si="23"/>
        <v>36.974121972802045</v>
      </c>
      <c r="E51" s="39">
        <f t="shared" si="23"/>
        <v>36.50108293311175</v>
      </c>
      <c r="F51" s="39">
        <f t="shared" si="23"/>
        <v>37.827344528963955</v>
      </c>
      <c r="G51" s="39">
        <f t="shared" si="23"/>
        <v>37.77891024485967</v>
      </c>
      <c r="H51" s="39">
        <f t="shared" si="23"/>
        <v>38.04211942458016</v>
      </c>
      <c r="I51" s="39">
        <f t="shared" si="23"/>
        <v>39.49701540684957</v>
      </c>
      <c r="J51" s="39">
        <f t="shared" si="23"/>
        <v>41.47701684477878</v>
      </c>
      <c r="K51" s="39">
        <f t="shared" si="23"/>
        <v>41.46196699709576</v>
      </c>
      <c r="L51" s="39">
        <f t="shared" si="23"/>
        <v>41.44031501728709</v>
      </c>
      <c r="M51" s="39">
        <f t="shared" si="23"/>
        <v>40.93427448341835</v>
      </c>
      <c r="N51" s="39">
        <f t="shared" si="23"/>
        <v>41.057039244568635</v>
      </c>
      <c r="O51" s="27" t="s">
        <v>55</v>
      </c>
    </row>
    <row r="53" spans="2:14" ht="13.5"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3.5"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3.5">
      <c r="B55" s="42" t="s">
        <v>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ht="13.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3:14" ht="13.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2" spans="2:15" ht="13.5">
      <c r="B62" s="4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4" ht="13.5">
      <c r="B63" s="4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9" spans="3:14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3:14" ht="13.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</sheetData>
  <mergeCells count="4">
    <mergeCell ref="B2:O2"/>
    <mergeCell ref="B3:O3"/>
    <mergeCell ref="C5:N5"/>
    <mergeCell ref="C29:N29"/>
  </mergeCells>
  <printOptions/>
  <pageMargins left="0.75" right="0.75" top="1" bottom="1" header="0.5" footer="0.5"/>
  <pageSetup fitToHeight="1" fitToWidth="1" horizontalDpi="600" verticalDpi="600" orientation="landscape" paperSize="9" scale="5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80" zoomScaleNormal="80" workbookViewId="0" topLeftCell="A1">
      <selection activeCell="B75" sqref="B75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/>
      <c r="R5" s="55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>+C9+C10+C11</f>
        <v>58636.73622735563</v>
      </c>
      <c r="D8" s="13">
        <f aca="true" t="shared" si="0" ref="D8:N8">+D9+D10+D11</f>
        <v>57942.32385819411</v>
      </c>
      <c r="E8" s="13">
        <f t="shared" si="0"/>
        <v>57148.99824419434</v>
      </c>
      <c r="F8" s="13">
        <f t="shared" si="0"/>
        <v>58152.69493772712</v>
      </c>
      <c r="G8" s="13">
        <f t="shared" si="0"/>
        <v>60209.031465227796</v>
      </c>
      <c r="H8" s="13">
        <f t="shared" si="0"/>
        <v>59971.22868211914</v>
      </c>
      <c r="I8" s="13">
        <f t="shared" si="0"/>
        <v>59321.795511355376</v>
      </c>
      <c r="J8" s="13">
        <f t="shared" si="0"/>
        <v>58938.76898394852</v>
      </c>
      <c r="K8" s="13">
        <f t="shared" si="0"/>
        <v>61301.48918964287</v>
      </c>
      <c r="L8" s="13">
        <f t="shared" si="0"/>
        <v>61751.78155109091</v>
      </c>
      <c r="M8" s="13">
        <f t="shared" si="0"/>
        <v>61588.304950988044</v>
      </c>
      <c r="N8" s="13">
        <f t="shared" si="0"/>
        <v>63345.90925181644</v>
      </c>
      <c r="O8" s="14" t="s">
        <v>23</v>
      </c>
      <c r="P8" s="6"/>
      <c r="Q8" s="15"/>
      <c r="R8" s="53"/>
      <c r="S8" s="6"/>
    </row>
    <row r="9" spans="1:18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  <c r="R9" s="53"/>
    </row>
    <row r="10" spans="1:18" s="8" customFormat="1" ht="13.5">
      <c r="A10" s="19" t="s">
        <v>0</v>
      </c>
      <c r="B10" s="20" t="s">
        <v>26</v>
      </c>
      <c r="C10" s="17">
        <v>6373.1485919444</v>
      </c>
      <c r="D10" s="17">
        <v>5901.3260212255</v>
      </c>
      <c r="E10" s="17">
        <v>5523.1738328454</v>
      </c>
      <c r="F10" s="17">
        <v>5527.825700633297</v>
      </c>
      <c r="G10" s="17">
        <v>5729.1227967495</v>
      </c>
      <c r="H10" s="17">
        <v>5023.163010605501</v>
      </c>
      <c r="I10" s="17">
        <v>5059.179543894001</v>
      </c>
      <c r="J10" s="17">
        <v>5024.4788128091</v>
      </c>
      <c r="K10" s="17">
        <v>5128.2443765595</v>
      </c>
      <c r="L10" s="17">
        <v>5182.669630678</v>
      </c>
      <c r="M10" s="17">
        <v>4713.956388029901</v>
      </c>
      <c r="N10" s="17">
        <v>4938.033826750001</v>
      </c>
      <c r="O10" s="16" t="s">
        <v>27</v>
      </c>
      <c r="Q10" s="15"/>
      <c r="R10" s="53"/>
    </row>
    <row r="11" spans="1:19" s="8" customFormat="1" ht="13.5">
      <c r="A11" s="19" t="s">
        <v>0</v>
      </c>
      <c r="B11" s="20" t="s">
        <v>28</v>
      </c>
      <c r="C11" s="17">
        <v>52263.587635411226</v>
      </c>
      <c r="D11" s="17">
        <v>52040.997836968614</v>
      </c>
      <c r="E11" s="17">
        <v>51625.82441134894</v>
      </c>
      <c r="F11" s="17">
        <v>52624.86923709383</v>
      </c>
      <c r="G11" s="17">
        <v>54479.908668478296</v>
      </c>
      <c r="H11" s="17">
        <v>54948.065671513636</v>
      </c>
      <c r="I11" s="17">
        <v>54262.615967461374</v>
      </c>
      <c r="J11" s="17">
        <v>53914.290171139415</v>
      </c>
      <c r="K11" s="17">
        <v>56173.244813083365</v>
      </c>
      <c r="L11" s="17">
        <v>56569.11192041291</v>
      </c>
      <c r="M11" s="17">
        <v>56874.34856295814</v>
      </c>
      <c r="N11" s="17">
        <v>58407.875425066435</v>
      </c>
      <c r="O11" s="16" t="s">
        <v>29</v>
      </c>
      <c r="Q11" s="15"/>
      <c r="R11" s="53"/>
      <c r="S11" s="22"/>
    </row>
    <row r="12" spans="1:18" ht="13.5">
      <c r="A12" s="11" t="s">
        <v>0</v>
      </c>
      <c r="B12" s="12" t="s">
        <v>30</v>
      </c>
      <c r="C12" s="13">
        <f>+C13+C18</f>
        <v>58636.73622735559</v>
      </c>
      <c r="D12" s="13">
        <f aca="true" t="shared" si="1" ref="D12:N12">+D13+D18</f>
        <v>57942.32385819408</v>
      </c>
      <c r="E12" s="13">
        <f t="shared" si="1"/>
        <v>57148.998244194285</v>
      </c>
      <c r="F12" s="13">
        <f t="shared" si="1"/>
        <v>58152.6949377271</v>
      </c>
      <c r="G12" s="13">
        <f t="shared" si="1"/>
        <v>60209.031465227774</v>
      </c>
      <c r="H12" s="13">
        <f t="shared" si="1"/>
        <v>59971.22868211908</v>
      </c>
      <c r="I12" s="13">
        <f t="shared" si="1"/>
        <v>59321.79551135539</v>
      </c>
      <c r="J12" s="13">
        <f t="shared" si="1"/>
        <v>58938.76898394851</v>
      </c>
      <c r="K12" s="13">
        <f t="shared" si="1"/>
        <v>61301.489189642896</v>
      </c>
      <c r="L12" s="13">
        <f t="shared" si="1"/>
        <v>61751.781551090884</v>
      </c>
      <c r="M12" s="13">
        <f t="shared" si="1"/>
        <v>61588.304950988095</v>
      </c>
      <c r="N12" s="13">
        <f t="shared" si="1"/>
        <v>63345.909251816396</v>
      </c>
      <c r="O12" s="12" t="s">
        <v>31</v>
      </c>
      <c r="P12" s="23"/>
      <c r="Q12" s="15"/>
      <c r="R12" s="53"/>
    </row>
    <row r="13" spans="1:18" ht="13.5">
      <c r="A13" s="11"/>
      <c r="B13" s="24" t="s">
        <v>32</v>
      </c>
      <c r="C13" s="25">
        <f>+C14+C16+C17</f>
        <v>33920.450324351594</v>
      </c>
      <c r="D13" s="25">
        <f aca="true" t="shared" si="2" ref="D13:N13">+D14+D16+D17</f>
        <v>33821.23133455948</v>
      </c>
      <c r="E13" s="25">
        <f t="shared" si="2"/>
        <v>33443.965867683386</v>
      </c>
      <c r="F13" s="25">
        <f t="shared" si="2"/>
        <v>34210.1657606305</v>
      </c>
      <c r="G13" s="25">
        <f t="shared" si="2"/>
        <v>34939.85845904158</v>
      </c>
      <c r="H13" s="25">
        <f t="shared" si="2"/>
        <v>34380.93660826187</v>
      </c>
      <c r="I13" s="25">
        <f t="shared" si="2"/>
        <v>34308.851553084896</v>
      </c>
      <c r="J13" s="25">
        <f t="shared" si="2"/>
        <v>34398.72635273151</v>
      </c>
      <c r="K13" s="25">
        <f t="shared" si="2"/>
        <v>34963.556539634796</v>
      </c>
      <c r="L13" s="25">
        <f t="shared" si="2"/>
        <v>35301.850310719885</v>
      </c>
      <c r="M13" s="25">
        <f t="shared" si="2"/>
        <v>35348.7407551945</v>
      </c>
      <c r="N13" s="25">
        <f t="shared" si="2"/>
        <v>36583.93108886209</v>
      </c>
      <c r="O13" s="24" t="s">
        <v>33</v>
      </c>
      <c r="P13" s="26"/>
      <c r="Q13" s="15"/>
      <c r="R13" s="53"/>
    </row>
    <row r="14" spans="1:18" ht="13.5">
      <c r="A14" s="11" t="s">
        <v>0</v>
      </c>
      <c r="B14" s="27" t="s">
        <v>34</v>
      </c>
      <c r="C14" s="28">
        <v>20804.964647901397</v>
      </c>
      <c r="D14" s="28">
        <v>20782.728392390083</v>
      </c>
      <c r="E14" s="28">
        <v>20635.61767532648</v>
      </c>
      <c r="F14" s="28">
        <v>21391.7242571907</v>
      </c>
      <c r="G14" s="28">
        <v>21939.877018062387</v>
      </c>
      <c r="H14" s="28">
        <v>21707.11078719668</v>
      </c>
      <c r="I14" s="28">
        <v>21636.518741739503</v>
      </c>
      <c r="J14" s="28">
        <v>21816.06213500421</v>
      </c>
      <c r="K14" s="28">
        <v>22265.066236113194</v>
      </c>
      <c r="L14" s="28">
        <v>22421.758518335886</v>
      </c>
      <c r="M14" s="28">
        <v>22596.64990528031</v>
      </c>
      <c r="N14" s="28">
        <v>23525.4338504191</v>
      </c>
      <c r="O14" s="29" t="s">
        <v>35</v>
      </c>
      <c r="P14" s="26"/>
      <c r="Q14" s="15"/>
      <c r="R14" s="53"/>
    </row>
    <row r="15" spans="1:19" ht="13.5">
      <c r="A15" s="11"/>
      <c r="B15" s="30" t="s">
        <v>36</v>
      </c>
      <c r="C15" s="31">
        <v>14071.084412375</v>
      </c>
      <c r="D15" s="31">
        <v>14063.912553625</v>
      </c>
      <c r="E15" s="31">
        <v>13962.9942555</v>
      </c>
      <c r="F15" s="31">
        <v>14734.5910855</v>
      </c>
      <c r="G15" s="31">
        <v>15212.61966825</v>
      </c>
      <c r="H15" s="31">
        <v>15013.9320095</v>
      </c>
      <c r="I15" s="31">
        <v>14920.193531375</v>
      </c>
      <c r="J15" s="31">
        <v>15155.946353125</v>
      </c>
      <c r="K15" s="31">
        <v>15558.763665625</v>
      </c>
      <c r="L15" s="31">
        <v>15753.22833</v>
      </c>
      <c r="M15" s="31">
        <v>15875.769515</v>
      </c>
      <c r="N15" s="31">
        <v>16731.960551</v>
      </c>
      <c r="O15" s="32" t="s">
        <v>37</v>
      </c>
      <c r="P15" s="26"/>
      <c r="Q15" s="15"/>
      <c r="R15" s="53"/>
      <c r="S15" s="6"/>
    </row>
    <row r="16" spans="1:18" ht="13.5">
      <c r="A16" s="11" t="s">
        <v>0</v>
      </c>
      <c r="B16" s="27" t="s">
        <v>38</v>
      </c>
      <c r="C16" s="28">
        <v>6820.133339705893</v>
      </c>
      <c r="D16" s="28">
        <v>6812.916439826897</v>
      </c>
      <c r="E16" s="28">
        <v>6676.743850478399</v>
      </c>
      <c r="F16" s="28">
        <v>6750.3250313580975</v>
      </c>
      <c r="G16" s="28">
        <v>6892.430874392599</v>
      </c>
      <c r="H16" s="28">
        <v>6703.867753359596</v>
      </c>
      <c r="I16" s="28">
        <v>6679.8975262158965</v>
      </c>
      <c r="J16" s="28">
        <v>6606.404248345598</v>
      </c>
      <c r="K16" s="28">
        <v>6751.129924192401</v>
      </c>
      <c r="L16" s="28">
        <v>6891.130602311397</v>
      </c>
      <c r="M16" s="28">
        <v>6845.170173930494</v>
      </c>
      <c r="N16" s="28">
        <v>6911.185948851898</v>
      </c>
      <c r="O16" s="29" t="s">
        <v>39</v>
      </c>
      <c r="P16" s="26"/>
      <c r="Q16" s="15"/>
      <c r="R16" s="53"/>
    </row>
    <row r="17" spans="1:18" ht="13.5">
      <c r="A17" s="11"/>
      <c r="B17" s="27" t="s">
        <v>48</v>
      </c>
      <c r="C17" s="28">
        <v>6295.352336744304</v>
      </c>
      <c r="D17" s="28">
        <v>6225.586502342501</v>
      </c>
      <c r="E17" s="28">
        <v>6131.604341878502</v>
      </c>
      <c r="F17" s="28">
        <v>6068.116472081701</v>
      </c>
      <c r="G17" s="28">
        <v>6107.550566586594</v>
      </c>
      <c r="H17" s="28">
        <v>5969.958067705598</v>
      </c>
      <c r="I17" s="28">
        <v>5992.435285129497</v>
      </c>
      <c r="J17" s="28">
        <v>5976.259969381703</v>
      </c>
      <c r="K17" s="28">
        <v>5947.360379329197</v>
      </c>
      <c r="L17" s="28">
        <v>5988.9611900726</v>
      </c>
      <c r="M17" s="28">
        <v>5906.920675983699</v>
      </c>
      <c r="N17" s="28">
        <v>6147.311289591093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24716.285903003998</v>
      </c>
      <c r="D18" s="25">
        <v>24121.092523634597</v>
      </c>
      <c r="E18" s="25">
        <v>23705.0323765109</v>
      </c>
      <c r="F18" s="25">
        <v>23942.5291770966</v>
      </c>
      <c r="G18" s="25">
        <v>25269.1730061862</v>
      </c>
      <c r="H18" s="25">
        <v>25590.292073857203</v>
      </c>
      <c r="I18" s="25">
        <v>25012.943958270498</v>
      </c>
      <c r="J18" s="25">
        <v>24540.042631217</v>
      </c>
      <c r="K18" s="25">
        <v>26337.9326500081</v>
      </c>
      <c r="L18" s="25">
        <v>26449.931240371</v>
      </c>
      <c r="M18" s="25">
        <v>26239.5641957936</v>
      </c>
      <c r="N18" s="25">
        <v>26761.978162954303</v>
      </c>
      <c r="O18" s="33" t="s">
        <v>41</v>
      </c>
      <c r="P18" s="26"/>
      <c r="Q18" s="15"/>
      <c r="R18" s="53"/>
    </row>
    <row r="19" spans="1:18" ht="13.5">
      <c r="A19" s="11" t="s">
        <v>0</v>
      </c>
      <c r="B19" s="34" t="s">
        <v>42</v>
      </c>
      <c r="C19" s="13">
        <f>+C20+C21+C22+C23+C24</f>
        <v>58636.736227255584</v>
      </c>
      <c r="D19" s="13">
        <f aca="true" t="shared" si="3" ref="D19:N19">+D20+D21+D22+D23+D24</f>
        <v>57942.32385809406</v>
      </c>
      <c r="E19" s="13">
        <f t="shared" si="3"/>
        <v>57148.99824409427</v>
      </c>
      <c r="F19" s="13">
        <f t="shared" si="3"/>
        <v>58152.69493762709</v>
      </c>
      <c r="G19" s="13">
        <f t="shared" si="3"/>
        <v>60209.0314651278</v>
      </c>
      <c r="H19" s="13">
        <f t="shared" si="3"/>
        <v>59971.22868201911</v>
      </c>
      <c r="I19" s="13">
        <f t="shared" si="3"/>
        <v>59321.79551125538</v>
      </c>
      <c r="J19" s="13">
        <f t="shared" si="3"/>
        <v>58938.768983848495</v>
      </c>
      <c r="K19" s="13">
        <f t="shared" si="3"/>
        <v>61301.48918954291</v>
      </c>
      <c r="L19" s="13">
        <f t="shared" si="3"/>
        <v>61751.7815509909</v>
      </c>
      <c r="M19" s="13">
        <f t="shared" si="3"/>
        <v>61588.30495088808</v>
      </c>
      <c r="N19" s="13">
        <f t="shared" si="3"/>
        <v>63345.90925171638</v>
      </c>
      <c r="O19" s="34" t="s">
        <v>43</v>
      </c>
      <c r="Q19" s="15"/>
      <c r="R19" s="53"/>
    </row>
    <row r="20" spans="1:18" ht="13.5">
      <c r="A20" s="11" t="s">
        <v>0</v>
      </c>
      <c r="B20" s="27" t="s">
        <v>44</v>
      </c>
      <c r="C20" s="28">
        <v>23527.50657938047</v>
      </c>
      <c r="D20" s="28">
        <v>23760.568812547364</v>
      </c>
      <c r="E20" s="28">
        <v>23652.825204706674</v>
      </c>
      <c r="F20" s="28">
        <v>23538.843615713093</v>
      </c>
      <c r="G20" s="28">
        <v>23892.628594446105</v>
      </c>
      <c r="H20" s="28">
        <v>24541.8825834131</v>
      </c>
      <c r="I20" s="28">
        <v>24583.907150647792</v>
      </c>
      <c r="J20" s="28">
        <v>24554.559140804293</v>
      </c>
      <c r="K20" s="28">
        <v>25704.40809380251</v>
      </c>
      <c r="L20" s="28">
        <v>25661.50753801189</v>
      </c>
      <c r="M20" s="28">
        <v>25508.57398354889</v>
      </c>
      <c r="N20" s="28">
        <v>25592.917208746392</v>
      </c>
      <c r="O20" s="27" t="s">
        <v>44</v>
      </c>
      <c r="Q20" s="15"/>
      <c r="R20" s="53"/>
    </row>
    <row r="21" spans="1:18" ht="13.5">
      <c r="A21" s="11" t="s">
        <v>0</v>
      </c>
      <c r="B21" s="27" t="s">
        <v>45</v>
      </c>
      <c r="C21" s="28">
        <v>4399.371538903101</v>
      </c>
      <c r="D21" s="28">
        <v>4498.7748159327</v>
      </c>
      <c r="E21" s="28">
        <v>4071.8378278863984</v>
      </c>
      <c r="F21" s="28">
        <v>4101.0464033154985</v>
      </c>
      <c r="G21" s="28">
        <v>4144.729347021499</v>
      </c>
      <c r="H21" s="28">
        <v>3820.5438644856986</v>
      </c>
      <c r="I21" s="28">
        <v>3818.340360045798</v>
      </c>
      <c r="J21" s="28">
        <v>3932.6301437275006</v>
      </c>
      <c r="K21" s="28">
        <v>4079.8353785809</v>
      </c>
      <c r="L21" s="28">
        <v>4185.3311201428</v>
      </c>
      <c r="M21" s="28">
        <v>3665.9710942419006</v>
      </c>
      <c r="N21" s="28">
        <v>3741.2606954789994</v>
      </c>
      <c r="O21" s="27" t="s">
        <v>45</v>
      </c>
      <c r="Q21" s="15"/>
      <c r="R21" s="53"/>
    </row>
    <row r="22" spans="1:18" ht="13.5">
      <c r="A22" s="35" t="s">
        <v>0</v>
      </c>
      <c r="B22" s="36" t="s">
        <v>46</v>
      </c>
      <c r="C22" s="28">
        <v>15865.150250488301</v>
      </c>
      <c r="D22" s="28">
        <v>14873.720348352397</v>
      </c>
      <c r="E22" s="28">
        <v>14720.1036717035</v>
      </c>
      <c r="F22" s="28">
        <v>15032.057804391306</v>
      </c>
      <c r="G22" s="28">
        <v>16199.957990433699</v>
      </c>
      <c r="H22" s="28">
        <v>15846.884208193005</v>
      </c>
      <c r="I22" s="28">
        <v>15261.074817912493</v>
      </c>
      <c r="J22" s="28">
        <v>14571.660798583798</v>
      </c>
      <c r="K22" s="28">
        <v>15209.0064291809</v>
      </c>
      <c r="L22" s="28">
        <v>15600.864983475703</v>
      </c>
      <c r="M22" s="28">
        <v>15980.025923393894</v>
      </c>
      <c r="N22" s="28">
        <v>16712.2517127302</v>
      </c>
      <c r="O22" s="36" t="s">
        <v>46</v>
      </c>
      <c r="Q22" s="15"/>
      <c r="R22" s="53"/>
    </row>
    <row r="23" spans="1:18" ht="13.5">
      <c r="A23" s="35"/>
      <c r="B23" s="36" t="s">
        <v>47</v>
      </c>
      <c r="C23" s="28">
        <v>14079.760323041</v>
      </c>
      <c r="D23" s="28">
        <v>14072.584042286</v>
      </c>
      <c r="E23" s="28">
        <v>13971.603520233199</v>
      </c>
      <c r="F23" s="28">
        <v>14742.570579346999</v>
      </c>
      <c r="G23" s="28">
        <v>15219.9284138648</v>
      </c>
      <c r="H23" s="28">
        <v>15021.1452976863</v>
      </c>
      <c r="I23" s="28">
        <v>14927.3921535951</v>
      </c>
      <c r="J23" s="28">
        <v>15163.6915146214</v>
      </c>
      <c r="K23" s="28">
        <v>15566.841991446201</v>
      </c>
      <c r="L23" s="28">
        <v>15761.3428734262</v>
      </c>
      <c r="M23" s="28">
        <v>15882.9991440314</v>
      </c>
      <c r="N23" s="28">
        <v>16739.3507031322</v>
      </c>
      <c r="O23" s="36" t="s">
        <v>47</v>
      </c>
      <c r="Q23" s="15"/>
      <c r="R23" s="53"/>
    </row>
    <row r="24" spans="1:18" ht="13.5">
      <c r="A24" s="35" t="s">
        <v>0</v>
      </c>
      <c r="B24" s="27" t="s">
        <v>48</v>
      </c>
      <c r="C24" s="28">
        <v>764.947535442705</v>
      </c>
      <c r="D24" s="28">
        <v>736.6758389755996</v>
      </c>
      <c r="E24" s="28">
        <v>732.6280195644958</v>
      </c>
      <c r="F24" s="28">
        <v>738.1765348601948</v>
      </c>
      <c r="G24" s="28">
        <v>751.7871193616975</v>
      </c>
      <c r="H24" s="28">
        <v>740.7727282410051</v>
      </c>
      <c r="I24" s="28">
        <v>731.0810290542013</v>
      </c>
      <c r="J24" s="28">
        <v>716.2273861115009</v>
      </c>
      <c r="K24" s="28">
        <v>741.397296532401</v>
      </c>
      <c r="L24" s="28">
        <v>542.7350359343</v>
      </c>
      <c r="M24" s="28">
        <v>550.7348056719893</v>
      </c>
      <c r="N24" s="28">
        <v>560.1289316285947</v>
      </c>
      <c r="O24" s="27" t="s">
        <v>49</v>
      </c>
      <c r="Q24" s="15"/>
      <c r="R24" s="53"/>
    </row>
    <row r="25" spans="1:18" ht="13.5">
      <c r="A25" s="11"/>
      <c r="B25" s="34" t="s">
        <v>50</v>
      </c>
      <c r="C25" s="13">
        <f>+C26+C27</f>
        <v>58636.73622735559</v>
      </c>
      <c r="D25" s="13">
        <f aca="true" t="shared" si="4" ref="D25:N25">+D26+D27</f>
        <v>57942.32385819411</v>
      </c>
      <c r="E25" s="13">
        <f t="shared" si="4"/>
        <v>57148.99824419429</v>
      </c>
      <c r="F25" s="13">
        <f t="shared" si="4"/>
        <v>58152.69493772712</v>
      </c>
      <c r="G25" s="13">
        <f t="shared" si="4"/>
        <v>60209.0314652278</v>
      </c>
      <c r="H25" s="13">
        <f t="shared" si="4"/>
        <v>59971.22868211915</v>
      </c>
      <c r="I25" s="13">
        <f t="shared" si="4"/>
        <v>59321.795511355376</v>
      </c>
      <c r="J25" s="13">
        <f t="shared" si="4"/>
        <v>58938.768983948496</v>
      </c>
      <c r="K25" s="13">
        <f t="shared" si="4"/>
        <v>61301.48918964286</v>
      </c>
      <c r="L25" s="13">
        <f t="shared" si="4"/>
        <v>61751.78155109092</v>
      </c>
      <c r="M25" s="13">
        <f t="shared" si="4"/>
        <v>61588.304950988066</v>
      </c>
      <c r="N25" s="13">
        <f t="shared" si="4"/>
        <v>63345.909251816454</v>
      </c>
      <c r="O25" s="34" t="s">
        <v>51</v>
      </c>
      <c r="Q25" s="15"/>
      <c r="R25" s="53"/>
    </row>
    <row r="26" spans="1:18" ht="13.5">
      <c r="A26" s="35"/>
      <c r="B26" s="27" t="s">
        <v>52</v>
      </c>
      <c r="C26" s="28">
        <v>35206.85221700549</v>
      </c>
      <c r="D26" s="28">
        <v>34576.36608862122</v>
      </c>
      <c r="E26" s="28">
        <v>34022.64969336449</v>
      </c>
      <c r="F26" s="28">
        <v>34340.084897086526</v>
      </c>
      <c r="G26" s="28">
        <v>35789.94376670731</v>
      </c>
      <c r="H26" s="28">
        <v>36477.39123162105</v>
      </c>
      <c r="I26" s="28">
        <v>35904.19746979578</v>
      </c>
      <c r="J26" s="28">
        <v>35299.0365704193</v>
      </c>
      <c r="K26" s="28">
        <v>37301.78453582556</v>
      </c>
      <c r="L26" s="28">
        <v>37538.07991099242</v>
      </c>
      <c r="M26" s="28">
        <v>37291.74285556656</v>
      </c>
      <c r="N26" s="28">
        <v>38034.31521430715</v>
      </c>
      <c r="O26" s="27" t="s">
        <v>53</v>
      </c>
      <c r="Q26" s="15"/>
      <c r="R26" s="53"/>
    </row>
    <row r="27" spans="1:18" ht="13.5">
      <c r="A27" s="35"/>
      <c r="B27" s="27" t="s">
        <v>54</v>
      </c>
      <c r="C27" s="28">
        <v>23429.8840103501</v>
      </c>
      <c r="D27" s="28">
        <v>23365.9577695729</v>
      </c>
      <c r="E27" s="28">
        <v>23126.348550829804</v>
      </c>
      <c r="F27" s="28">
        <v>23812.610040640597</v>
      </c>
      <c r="G27" s="28">
        <v>24419.087698520496</v>
      </c>
      <c r="H27" s="28">
        <v>23493.8374504981</v>
      </c>
      <c r="I27" s="28">
        <v>23417.5980415596</v>
      </c>
      <c r="J27" s="28">
        <v>23639.732413529196</v>
      </c>
      <c r="K27" s="28">
        <v>23999.704653817298</v>
      </c>
      <c r="L27" s="28">
        <v>24213.7016400985</v>
      </c>
      <c r="M27" s="28">
        <v>24296.5620954215</v>
      </c>
      <c r="N27" s="28">
        <v>25311.594037509305</v>
      </c>
      <c r="O27" s="27" t="s">
        <v>55</v>
      </c>
      <c r="Q27" s="15"/>
      <c r="R27" s="53"/>
    </row>
    <row r="28" spans="3:14" ht="13.5">
      <c r="C28" s="10"/>
      <c r="D28" s="7"/>
      <c r="E28" s="7"/>
      <c r="N28" s="10"/>
    </row>
    <row r="29" spans="2:15" ht="13.5">
      <c r="B29" s="7"/>
      <c r="C29" s="67">
        <v>2003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49"/>
    </row>
    <row r="30" spans="2:15" ht="13.5">
      <c r="B30" s="47" t="s">
        <v>56</v>
      </c>
      <c r="C30" s="44" t="s">
        <v>5</v>
      </c>
      <c r="D30" s="44" t="s">
        <v>6</v>
      </c>
      <c r="E30" s="44" t="s">
        <v>7</v>
      </c>
      <c r="F30" s="44" t="s">
        <v>8</v>
      </c>
      <c r="G30" s="44" t="s">
        <v>9</v>
      </c>
      <c r="H30" s="44" t="s">
        <v>10</v>
      </c>
      <c r="I30" s="44" t="s">
        <v>11</v>
      </c>
      <c r="J30" s="44" t="s">
        <v>12</v>
      </c>
      <c r="K30" s="44" t="s">
        <v>13</v>
      </c>
      <c r="L30" s="44" t="s">
        <v>14</v>
      </c>
      <c r="M30" s="44" t="s">
        <v>15</v>
      </c>
      <c r="N30" s="44" t="s">
        <v>16</v>
      </c>
      <c r="O30" s="50" t="s">
        <v>57</v>
      </c>
    </row>
    <row r="31" spans="2:15" ht="13.5">
      <c r="B31" s="51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1" t="s">
        <v>20</v>
      </c>
    </row>
    <row r="32" spans="2:15" ht="13.5">
      <c r="B32" s="12" t="s">
        <v>22</v>
      </c>
      <c r="C32" s="37">
        <f aca="true" t="shared" si="5" ref="C32:N32">SUM(C33:C35)</f>
        <v>100</v>
      </c>
      <c r="D32" s="37">
        <f t="shared" si="5"/>
        <v>100</v>
      </c>
      <c r="E32" s="37">
        <f t="shared" si="5"/>
        <v>100</v>
      </c>
      <c r="F32" s="37">
        <f t="shared" si="5"/>
        <v>100</v>
      </c>
      <c r="G32" s="37">
        <f t="shared" si="5"/>
        <v>99.99999999999999</v>
      </c>
      <c r="H32" s="37">
        <f t="shared" si="5"/>
        <v>100.00000000000001</v>
      </c>
      <c r="I32" s="37">
        <f t="shared" si="5"/>
        <v>99.99999999999999</v>
      </c>
      <c r="J32" s="37">
        <f t="shared" si="5"/>
        <v>100</v>
      </c>
      <c r="K32" s="37">
        <f t="shared" si="5"/>
        <v>100</v>
      </c>
      <c r="L32" s="37">
        <f t="shared" si="5"/>
        <v>100</v>
      </c>
      <c r="M32" s="37">
        <f t="shared" si="5"/>
        <v>100</v>
      </c>
      <c r="N32" s="37">
        <f t="shared" si="5"/>
        <v>100</v>
      </c>
      <c r="O32" s="14" t="s">
        <v>23</v>
      </c>
    </row>
    <row r="33" spans="2:15" ht="13.5">
      <c r="B33" s="16" t="s">
        <v>24</v>
      </c>
      <c r="C33" s="38">
        <f aca="true" t="shared" si="6" ref="C33:N35">C9/C$8*100</f>
        <v>0</v>
      </c>
      <c r="D33" s="38">
        <f t="shared" si="6"/>
        <v>0</v>
      </c>
      <c r="E33" s="38">
        <f t="shared" si="6"/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18" t="s">
        <v>25</v>
      </c>
    </row>
    <row r="34" spans="2:15" ht="13.5">
      <c r="B34" s="20" t="s">
        <v>26</v>
      </c>
      <c r="C34" s="39">
        <f t="shared" si="6"/>
        <v>10.868866519503099</v>
      </c>
      <c r="D34" s="39">
        <f t="shared" si="6"/>
        <v>10.184827994935421</v>
      </c>
      <c r="E34" s="39">
        <f t="shared" si="6"/>
        <v>9.664515569013476</v>
      </c>
      <c r="F34" s="39">
        <f t="shared" si="6"/>
        <v>9.505708560115357</v>
      </c>
      <c r="G34" s="39">
        <f t="shared" si="6"/>
        <v>9.515387737233755</v>
      </c>
      <c r="H34" s="39">
        <f t="shared" si="6"/>
        <v>8.375954805313492</v>
      </c>
      <c r="I34" s="39">
        <f t="shared" si="6"/>
        <v>8.528365502567388</v>
      </c>
      <c r="J34" s="39">
        <f t="shared" si="6"/>
        <v>8.524913057104188</v>
      </c>
      <c r="K34" s="39">
        <f t="shared" si="6"/>
        <v>8.365611413932726</v>
      </c>
      <c r="L34" s="39">
        <f t="shared" si="6"/>
        <v>8.392745116819132</v>
      </c>
      <c r="M34" s="39">
        <f t="shared" si="6"/>
        <v>7.6539797479103635</v>
      </c>
      <c r="N34" s="39">
        <f t="shared" si="6"/>
        <v>7.795347616086833</v>
      </c>
      <c r="O34" s="16" t="s">
        <v>27</v>
      </c>
    </row>
    <row r="35" spans="2:17" ht="13.5">
      <c r="B35" s="20" t="s">
        <v>28</v>
      </c>
      <c r="C35" s="39">
        <f t="shared" si="6"/>
        <v>89.1311334804969</v>
      </c>
      <c r="D35" s="39">
        <f t="shared" si="6"/>
        <v>89.81517200506458</v>
      </c>
      <c r="E35" s="39">
        <f t="shared" si="6"/>
        <v>90.33548443098653</v>
      </c>
      <c r="F35" s="39">
        <f t="shared" si="6"/>
        <v>90.49429143988465</v>
      </c>
      <c r="G35" s="39">
        <f t="shared" si="6"/>
        <v>90.48461226276623</v>
      </c>
      <c r="H35" s="39">
        <f t="shared" si="6"/>
        <v>91.62404519468652</v>
      </c>
      <c r="I35" s="39">
        <f t="shared" si="6"/>
        <v>91.4716344974326</v>
      </c>
      <c r="J35" s="39">
        <f t="shared" si="6"/>
        <v>91.47508694289581</v>
      </c>
      <c r="K35" s="39">
        <f t="shared" si="6"/>
        <v>91.63438858606727</v>
      </c>
      <c r="L35" s="39">
        <f t="shared" si="6"/>
        <v>91.60725488318087</v>
      </c>
      <c r="M35" s="39">
        <f t="shared" si="6"/>
        <v>92.34602025208963</v>
      </c>
      <c r="N35" s="39">
        <f t="shared" si="6"/>
        <v>92.20465238391317</v>
      </c>
      <c r="O35" s="16" t="s">
        <v>29</v>
      </c>
      <c r="Q35" s="23"/>
    </row>
    <row r="36" spans="2:15" ht="13.5">
      <c r="B36" s="12" t="s">
        <v>30</v>
      </c>
      <c r="C36" s="37">
        <f>+C37+C42</f>
        <v>100</v>
      </c>
      <c r="D36" s="37">
        <f aca="true" t="shared" si="7" ref="D36:N36">+D37+D42</f>
        <v>100</v>
      </c>
      <c r="E36" s="37">
        <f t="shared" si="7"/>
        <v>99.99999999999999</v>
      </c>
      <c r="F36" s="37">
        <f t="shared" si="7"/>
        <v>100</v>
      </c>
      <c r="G36" s="37">
        <f t="shared" si="7"/>
        <v>100</v>
      </c>
      <c r="H36" s="37">
        <f t="shared" si="7"/>
        <v>100</v>
      </c>
      <c r="I36" s="37">
        <f t="shared" si="7"/>
        <v>100</v>
      </c>
      <c r="J36" s="37">
        <f t="shared" si="7"/>
        <v>100</v>
      </c>
      <c r="K36" s="37">
        <f t="shared" si="7"/>
        <v>100</v>
      </c>
      <c r="L36" s="37">
        <f t="shared" si="7"/>
        <v>100</v>
      </c>
      <c r="M36" s="37">
        <f t="shared" si="7"/>
        <v>100</v>
      </c>
      <c r="N36" s="37">
        <f t="shared" si="7"/>
        <v>100</v>
      </c>
      <c r="O36" s="12" t="s">
        <v>31</v>
      </c>
    </row>
    <row r="37" spans="2:15" ht="13.5">
      <c r="B37" s="24" t="s">
        <v>32</v>
      </c>
      <c r="C37" s="40">
        <f>+C38+C40+C41</f>
        <v>57.848462426063215</v>
      </c>
      <c r="D37" s="40">
        <f aca="true" t="shared" si="8" ref="D37:N37">+D38+D40+D41</f>
        <v>58.370512403562415</v>
      </c>
      <c r="E37" s="40">
        <f t="shared" si="8"/>
        <v>58.52065109659367</v>
      </c>
      <c r="F37" s="40">
        <f t="shared" si="8"/>
        <v>58.828169179888405</v>
      </c>
      <c r="G37" s="40">
        <f t="shared" si="8"/>
        <v>58.030925940438394</v>
      </c>
      <c r="H37" s="40">
        <f t="shared" si="8"/>
        <v>57.32905155320394</v>
      </c>
      <c r="I37" s="40">
        <f t="shared" si="8"/>
        <v>57.83515360137319</v>
      </c>
      <c r="J37" s="40">
        <f t="shared" si="8"/>
        <v>58.363496465458454</v>
      </c>
      <c r="K37" s="40">
        <f t="shared" si="8"/>
        <v>57.03541137715462</v>
      </c>
      <c r="L37" s="40">
        <f t="shared" si="8"/>
        <v>57.16733902083875</v>
      </c>
      <c r="M37" s="40">
        <f t="shared" si="8"/>
        <v>57.395216158855135</v>
      </c>
      <c r="N37" s="40">
        <f t="shared" si="8"/>
        <v>57.75263394425596</v>
      </c>
      <c r="O37" s="24" t="s">
        <v>33</v>
      </c>
    </row>
    <row r="38" spans="2:15" ht="13.5">
      <c r="B38" s="27" t="s">
        <v>34</v>
      </c>
      <c r="C38" s="39">
        <f aca="true" t="shared" si="9" ref="C38:N38">C14/C$12*100</f>
        <v>35.48110960206433</v>
      </c>
      <c r="D38" s="39">
        <f t="shared" si="9"/>
        <v>35.86795801157884</v>
      </c>
      <c r="E38" s="39">
        <f t="shared" si="9"/>
        <v>36.10845038289509</v>
      </c>
      <c r="F38" s="39">
        <f t="shared" si="9"/>
        <v>36.785439230457094</v>
      </c>
      <c r="G38" s="39">
        <f t="shared" si="9"/>
        <v>36.439511621662966</v>
      </c>
      <c r="H38" s="39">
        <f t="shared" si="9"/>
        <v>36.19587469560856</v>
      </c>
      <c r="I38" s="39">
        <f t="shared" si="9"/>
        <v>36.47313530420339</v>
      </c>
      <c r="J38" s="39">
        <f t="shared" si="9"/>
        <v>37.01479096203322</v>
      </c>
      <c r="K38" s="39">
        <f t="shared" si="9"/>
        <v>36.32059600906882</v>
      </c>
      <c r="L38" s="39">
        <f t="shared" si="9"/>
        <v>36.30949254441355</v>
      </c>
      <c r="M38" s="39">
        <f t="shared" si="9"/>
        <v>36.689838960923986</v>
      </c>
      <c r="N38" s="39">
        <f t="shared" si="9"/>
        <v>37.13804747343575</v>
      </c>
      <c r="O38" s="29" t="s">
        <v>35</v>
      </c>
    </row>
    <row r="39" spans="2:15" ht="13.5">
      <c r="B39" s="30" t="s">
        <v>36</v>
      </c>
      <c r="C39" s="41">
        <f aca="true" t="shared" si="10" ref="C39:N39">C15/C14*100</f>
        <v>67.6333012360795</v>
      </c>
      <c r="D39" s="41">
        <f t="shared" si="10"/>
        <v>67.67115601036637</v>
      </c>
      <c r="E39" s="41">
        <f t="shared" si="10"/>
        <v>67.66453263085612</v>
      </c>
      <c r="F39" s="41">
        <f t="shared" si="10"/>
        <v>68.87986638359483</v>
      </c>
      <c r="G39" s="41">
        <f t="shared" si="10"/>
        <v>69.33776181026879</v>
      </c>
      <c r="H39" s="41">
        <f t="shared" si="10"/>
        <v>69.16596205127188</v>
      </c>
      <c r="I39" s="41">
        <f t="shared" si="10"/>
        <v>68.95838332158358</v>
      </c>
      <c r="J39" s="41">
        <f t="shared" si="10"/>
        <v>69.4715034241081</v>
      </c>
      <c r="K39" s="41">
        <f t="shared" si="10"/>
        <v>69.8797097687911</v>
      </c>
      <c r="L39" s="41">
        <f t="shared" si="10"/>
        <v>70.25866555969485</v>
      </c>
      <c r="M39" s="41">
        <f t="shared" si="10"/>
        <v>70.25718228829223</v>
      </c>
      <c r="N39" s="41">
        <f t="shared" si="10"/>
        <v>71.12285646839165</v>
      </c>
      <c r="O39" s="32" t="s">
        <v>37</v>
      </c>
    </row>
    <row r="40" spans="2:15" ht="13.5">
      <c r="B40" s="27" t="s">
        <v>38</v>
      </c>
      <c r="C40" s="39">
        <f aca="true" t="shared" si="11" ref="C40:N40">C16/C$12*100</f>
        <v>11.631161245506226</v>
      </c>
      <c r="D40" s="39">
        <f t="shared" si="11"/>
        <v>11.758100100542357</v>
      </c>
      <c r="E40" s="39">
        <f t="shared" si="11"/>
        <v>11.683046169854224</v>
      </c>
      <c r="F40" s="39">
        <f t="shared" si="11"/>
        <v>11.607931564627732</v>
      </c>
      <c r="G40" s="39">
        <f t="shared" si="11"/>
        <v>11.44750331746019</v>
      </c>
      <c r="H40" s="39">
        <f t="shared" si="11"/>
        <v>11.178473245718926</v>
      </c>
      <c r="I40" s="39">
        <f t="shared" si="11"/>
        <v>11.260443937401101</v>
      </c>
      <c r="J40" s="39">
        <f t="shared" si="11"/>
        <v>11.208928116813565</v>
      </c>
      <c r="K40" s="39">
        <f t="shared" si="11"/>
        <v>11.012994975223258</v>
      </c>
      <c r="L40" s="39">
        <f t="shared" si="11"/>
        <v>11.159403711470183</v>
      </c>
      <c r="M40" s="39">
        <f t="shared" si="11"/>
        <v>11.114399364258965</v>
      </c>
      <c r="N40" s="39">
        <f t="shared" si="11"/>
        <v>10.91023245301941</v>
      </c>
      <c r="O40" s="29" t="s">
        <v>39</v>
      </c>
    </row>
    <row r="41" spans="2:15" ht="13.5">
      <c r="B41" s="27" t="s">
        <v>48</v>
      </c>
      <c r="C41" s="39">
        <f>C17/C$12*100</f>
        <v>10.736191578492656</v>
      </c>
      <c r="D41" s="39">
        <f aca="true" t="shared" si="12" ref="D41:N41">D17/D$12*100</f>
        <v>10.744454291441215</v>
      </c>
      <c r="E41" s="39">
        <f t="shared" si="12"/>
        <v>10.729154543844356</v>
      </c>
      <c r="F41" s="39">
        <f t="shared" si="12"/>
        <v>10.434798384803582</v>
      </c>
      <c r="G41" s="39">
        <f t="shared" si="12"/>
        <v>10.143911001315239</v>
      </c>
      <c r="H41" s="39">
        <f t="shared" si="12"/>
        <v>9.954703611876457</v>
      </c>
      <c r="I41" s="39">
        <f t="shared" si="12"/>
        <v>10.101574359768701</v>
      </c>
      <c r="J41" s="39">
        <f t="shared" si="12"/>
        <v>10.13977738661167</v>
      </c>
      <c r="K41" s="39">
        <f t="shared" si="12"/>
        <v>9.701820392862535</v>
      </c>
      <c r="L41" s="39">
        <f t="shared" si="12"/>
        <v>9.698442764955017</v>
      </c>
      <c r="M41" s="39">
        <f t="shared" si="12"/>
        <v>9.590977833672188</v>
      </c>
      <c r="N41" s="39">
        <f t="shared" si="12"/>
        <v>9.7043540178008</v>
      </c>
      <c r="O41" s="29" t="s">
        <v>49</v>
      </c>
    </row>
    <row r="42" spans="2:15" ht="13.5">
      <c r="B42" s="33" t="s">
        <v>40</v>
      </c>
      <c r="C42" s="40">
        <f aca="true" t="shared" si="13" ref="C42:N42">C18/C$12*100</f>
        <v>42.15153757393679</v>
      </c>
      <c r="D42" s="40">
        <f t="shared" si="13"/>
        <v>41.62948759643758</v>
      </c>
      <c r="E42" s="40">
        <f t="shared" si="13"/>
        <v>41.47934890340632</v>
      </c>
      <c r="F42" s="40">
        <f t="shared" si="13"/>
        <v>41.171830820111595</v>
      </c>
      <c r="G42" s="40">
        <f t="shared" si="13"/>
        <v>41.96907405956161</v>
      </c>
      <c r="H42" s="40">
        <f t="shared" si="13"/>
        <v>42.67094844679606</v>
      </c>
      <c r="I42" s="40">
        <f t="shared" si="13"/>
        <v>42.164846398626814</v>
      </c>
      <c r="J42" s="40">
        <f t="shared" si="13"/>
        <v>41.636503534541546</v>
      </c>
      <c r="K42" s="40">
        <f t="shared" si="13"/>
        <v>42.964588622845376</v>
      </c>
      <c r="L42" s="40">
        <f t="shared" si="13"/>
        <v>42.83266097916125</v>
      </c>
      <c r="M42" s="40">
        <f t="shared" si="13"/>
        <v>42.604783841144865</v>
      </c>
      <c r="N42" s="40">
        <f t="shared" si="13"/>
        <v>42.24736605574404</v>
      </c>
      <c r="O42" s="33" t="s">
        <v>41</v>
      </c>
    </row>
    <row r="43" spans="2:15" ht="13.5">
      <c r="B43" s="34" t="s">
        <v>42</v>
      </c>
      <c r="C43" s="37">
        <f aca="true" t="shared" si="14" ref="C43:N43">SUM(C44:C48)</f>
        <v>100</v>
      </c>
      <c r="D43" s="37">
        <f t="shared" si="14"/>
        <v>100</v>
      </c>
      <c r="E43" s="37">
        <f t="shared" si="14"/>
        <v>99.99999999999999</v>
      </c>
      <c r="F43" s="37">
        <f t="shared" si="14"/>
        <v>100.00000000000001</v>
      </c>
      <c r="G43" s="37">
        <f t="shared" si="14"/>
        <v>99.99999999999999</v>
      </c>
      <c r="H43" s="37">
        <f t="shared" si="14"/>
        <v>100</v>
      </c>
      <c r="I43" s="37">
        <f t="shared" si="14"/>
        <v>100</v>
      </c>
      <c r="J43" s="37">
        <f t="shared" si="14"/>
        <v>99.99999999999999</v>
      </c>
      <c r="K43" s="37">
        <f t="shared" si="14"/>
        <v>100</v>
      </c>
      <c r="L43" s="37">
        <f t="shared" si="14"/>
        <v>100.00000000000001</v>
      </c>
      <c r="M43" s="37">
        <f t="shared" si="14"/>
        <v>99.99999999999999</v>
      </c>
      <c r="N43" s="37">
        <f t="shared" si="14"/>
        <v>100.00000000000001</v>
      </c>
      <c r="O43" s="34" t="s">
        <v>43</v>
      </c>
    </row>
    <row r="44" spans="2:15" ht="13.5">
      <c r="B44" s="27" t="s">
        <v>44</v>
      </c>
      <c r="C44" s="39">
        <f aca="true" t="shared" si="15" ref="C44:N48">C20/C$19*100</f>
        <v>40.1241748657293</v>
      </c>
      <c r="D44" s="39">
        <f t="shared" si="15"/>
        <v>41.0072762541232</v>
      </c>
      <c r="E44" s="39">
        <f t="shared" si="15"/>
        <v>41.3879961704332</v>
      </c>
      <c r="F44" s="39">
        <f t="shared" si="15"/>
        <v>40.477648784738484</v>
      </c>
      <c r="G44" s="39">
        <f t="shared" si="15"/>
        <v>39.68279843246501</v>
      </c>
      <c r="H44" s="39">
        <f t="shared" si="15"/>
        <v>40.92276100184583</v>
      </c>
      <c r="I44" s="39">
        <f t="shared" si="15"/>
        <v>41.44161001664789</v>
      </c>
      <c r="J44" s="39">
        <f t="shared" si="15"/>
        <v>41.661133349312394</v>
      </c>
      <c r="K44" s="39">
        <f t="shared" si="15"/>
        <v>41.93113158201594</v>
      </c>
      <c r="L44" s="39">
        <f t="shared" si="15"/>
        <v>41.55589829715628</v>
      </c>
      <c r="M44" s="39">
        <f t="shared" si="15"/>
        <v>41.41788608062847</v>
      </c>
      <c r="N44" s="39">
        <f t="shared" si="15"/>
        <v>40.40184679810708</v>
      </c>
      <c r="O44" s="27" t="s">
        <v>44</v>
      </c>
    </row>
    <row r="45" spans="2:16" ht="13.5">
      <c r="B45" s="27" t="s">
        <v>45</v>
      </c>
      <c r="C45" s="39">
        <f t="shared" si="15"/>
        <v>7.502756500383426</v>
      </c>
      <c r="D45" s="39">
        <f t="shared" si="15"/>
        <v>7.764229178916956</v>
      </c>
      <c r="E45" s="39">
        <f t="shared" si="15"/>
        <v>7.124950485561973</v>
      </c>
      <c r="F45" s="39">
        <f t="shared" si="15"/>
        <v>7.052203526791256</v>
      </c>
      <c r="G45" s="39">
        <f t="shared" si="15"/>
        <v>6.883899717639647</v>
      </c>
      <c r="H45" s="39">
        <f t="shared" si="15"/>
        <v>6.370627963524106</v>
      </c>
      <c r="I45" s="39">
        <f t="shared" si="15"/>
        <v>6.43665675851185</v>
      </c>
      <c r="J45" s="39">
        <f t="shared" si="15"/>
        <v>6.672399528407514</v>
      </c>
      <c r="K45" s="39">
        <f t="shared" si="15"/>
        <v>6.655360958632074</v>
      </c>
      <c r="L45" s="39">
        <f t="shared" si="15"/>
        <v>6.777668619466154</v>
      </c>
      <c r="M45" s="39">
        <f t="shared" si="15"/>
        <v>5.9523818640003645</v>
      </c>
      <c r="N45" s="39">
        <f t="shared" si="15"/>
        <v>5.906080976140742</v>
      </c>
      <c r="O45" s="27" t="s">
        <v>45</v>
      </c>
      <c r="P45" s="23"/>
    </row>
    <row r="46" spans="2:15" ht="13.5">
      <c r="B46" s="36" t="s">
        <v>46</v>
      </c>
      <c r="C46" s="39">
        <f t="shared" si="15"/>
        <v>27.05667346320317</v>
      </c>
      <c r="D46" s="39">
        <f t="shared" si="15"/>
        <v>25.669871965749024</v>
      </c>
      <c r="E46" s="39">
        <f t="shared" si="15"/>
        <v>25.757413295034727</v>
      </c>
      <c r="F46" s="39">
        <f t="shared" si="15"/>
        <v>25.849288361466755</v>
      </c>
      <c r="G46" s="39">
        <f t="shared" si="15"/>
        <v>26.906192636260023</v>
      </c>
      <c r="H46" s="39">
        <f t="shared" si="15"/>
        <v>26.424144638117614</v>
      </c>
      <c r="I46" s="39">
        <f t="shared" si="15"/>
        <v>25.72591521613155</v>
      </c>
      <c r="J46" s="39">
        <f t="shared" si="15"/>
        <v>24.72338844161641</v>
      </c>
      <c r="K46" s="39">
        <f t="shared" si="15"/>
        <v>24.810174483942752</v>
      </c>
      <c r="L46" s="39">
        <f t="shared" si="15"/>
        <v>25.263829790227916</v>
      </c>
      <c r="M46" s="39">
        <f t="shared" si="15"/>
        <v>25.946526594840908</v>
      </c>
      <c r="N46" s="39">
        <f t="shared" si="15"/>
        <v>26.38252715944302</v>
      </c>
      <c r="O46" s="36" t="s">
        <v>46</v>
      </c>
    </row>
    <row r="47" spans="2:15" ht="13.5">
      <c r="B47" s="36" t="s">
        <v>47</v>
      </c>
      <c r="C47" s="39">
        <f t="shared" si="15"/>
        <v>24.011841771807948</v>
      </c>
      <c r="D47" s="39">
        <f t="shared" si="15"/>
        <v>24.28722754846875</v>
      </c>
      <c r="E47" s="39">
        <f t="shared" si="15"/>
        <v>24.447678786175423</v>
      </c>
      <c r="F47" s="39">
        <f t="shared" si="15"/>
        <v>25.351483014088096</v>
      </c>
      <c r="G47" s="39">
        <f t="shared" si="15"/>
        <v>25.278480725404062</v>
      </c>
      <c r="H47" s="39">
        <f t="shared" si="15"/>
        <v>25.047252870758708</v>
      </c>
      <c r="I47" s="39">
        <f t="shared" si="15"/>
        <v>25.163419321592954</v>
      </c>
      <c r="J47" s="39">
        <f t="shared" si="15"/>
        <v>25.727872800968814</v>
      </c>
      <c r="K47" s="39">
        <f t="shared" si="15"/>
        <v>25.393905102882336</v>
      </c>
      <c r="L47" s="39">
        <f t="shared" si="15"/>
        <v>25.523705515137944</v>
      </c>
      <c r="M47" s="39">
        <f t="shared" si="15"/>
        <v>25.788985679500136</v>
      </c>
      <c r="N47" s="39">
        <f t="shared" si="15"/>
        <v>26.425306544445316</v>
      </c>
      <c r="O47" s="36" t="s">
        <v>47</v>
      </c>
    </row>
    <row r="48" spans="2:15" ht="13.5">
      <c r="B48" s="27" t="s">
        <v>48</v>
      </c>
      <c r="C48" s="39">
        <f t="shared" si="15"/>
        <v>1.304553398876149</v>
      </c>
      <c r="D48" s="39">
        <f t="shared" si="15"/>
        <v>1.2713950527420763</v>
      </c>
      <c r="E48" s="39">
        <f t="shared" si="15"/>
        <v>1.281961262794672</v>
      </c>
      <c r="F48" s="39">
        <f t="shared" si="15"/>
        <v>1.269376312915406</v>
      </c>
      <c r="G48" s="39">
        <f t="shared" si="15"/>
        <v>1.2486284882312408</v>
      </c>
      <c r="H48" s="39">
        <f t="shared" si="15"/>
        <v>1.2352135257537378</v>
      </c>
      <c r="I48" s="39">
        <f t="shared" si="15"/>
        <v>1.23239868711575</v>
      </c>
      <c r="J48" s="39">
        <f t="shared" si="15"/>
        <v>1.215205879694866</v>
      </c>
      <c r="K48" s="39">
        <f t="shared" si="15"/>
        <v>1.2094278725269076</v>
      </c>
      <c r="L48" s="39">
        <f t="shared" si="15"/>
        <v>0.8788977780117033</v>
      </c>
      <c r="M48" s="39">
        <f t="shared" si="15"/>
        <v>0.8942197810301126</v>
      </c>
      <c r="N48" s="39">
        <f t="shared" si="15"/>
        <v>0.8842385218638532</v>
      </c>
      <c r="O48" s="27" t="s">
        <v>49</v>
      </c>
    </row>
    <row r="49" spans="2:15" ht="13.5">
      <c r="B49" s="34" t="s">
        <v>50</v>
      </c>
      <c r="C49" s="37">
        <f aca="true" t="shared" si="16" ref="C49:N49">+C50+C51</f>
        <v>100</v>
      </c>
      <c r="D49" s="37">
        <f t="shared" si="16"/>
        <v>100</v>
      </c>
      <c r="E49" s="37">
        <f t="shared" si="16"/>
        <v>100</v>
      </c>
      <c r="F49" s="37">
        <f t="shared" si="16"/>
        <v>100</v>
      </c>
      <c r="G49" s="37">
        <f t="shared" si="16"/>
        <v>100</v>
      </c>
      <c r="H49" s="37">
        <f t="shared" si="16"/>
        <v>100</v>
      </c>
      <c r="I49" s="37">
        <f t="shared" si="16"/>
        <v>100</v>
      </c>
      <c r="J49" s="37">
        <f t="shared" si="16"/>
        <v>100.00000000000001</v>
      </c>
      <c r="K49" s="37">
        <f t="shared" si="16"/>
        <v>100</v>
      </c>
      <c r="L49" s="37">
        <f t="shared" si="16"/>
        <v>100</v>
      </c>
      <c r="M49" s="37">
        <f t="shared" si="16"/>
        <v>100</v>
      </c>
      <c r="N49" s="37">
        <f t="shared" si="16"/>
        <v>100</v>
      </c>
      <c r="O49" s="34" t="s">
        <v>51</v>
      </c>
    </row>
    <row r="50" spans="2:16" ht="13.5">
      <c r="B50" s="27" t="s">
        <v>52</v>
      </c>
      <c r="C50" s="39">
        <f aca="true" t="shared" si="17" ref="C50:N51">+C26/C$25*100</f>
        <v>60.04231217865868</v>
      </c>
      <c r="D50" s="39">
        <f t="shared" si="17"/>
        <v>59.673764851479085</v>
      </c>
      <c r="E50" s="39">
        <f t="shared" si="17"/>
        <v>59.533238969452654</v>
      </c>
      <c r="F50" s="39">
        <f t="shared" si="17"/>
        <v>59.05157952500678</v>
      </c>
      <c r="G50" s="39">
        <f t="shared" si="17"/>
        <v>59.44281596254688</v>
      </c>
      <c r="H50" s="39">
        <f t="shared" si="17"/>
        <v>60.824818889356926</v>
      </c>
      <c r="I50" s="39">
        <f t="shared" si="17"/>
        <v>60.52446181087523</v>
      </c>
      <c r="J50" s="39">
        <f t="shared" si="17"/>
        <v>59.89103128372552</v>
      </c>
      <c r="K50" s="39">
        <f t="shared" si="17"/>
        <v>60.849720013209485</v>
      </c>
      <c r="L50" s="39">
        <f t="shared" si="17"/>
        <v>60.78865899591081</v>
      </c>
      <c r="M50" s="39">
        <f t="shared" si="17"/>
        <v>60.550039305746935</v>
      </c>
      <c r="N50" s="39">
        <f t="shared" si="17"/>
        <v>60.04225949794305</v>
      </c>
      <c r="O50" s="27" t="s">
        <v>53</v>
      </c>
      <c r="P50" s="23"/>
    </row>
    <row r="51" spans="2:15" ht="13.5">
      <c r="B51" s="27" t="s">
        <v>54</v>
      </c>
      <c r="C51" s="39">
        <f t="shared" si="17"/>
        <v>39.95768782134132</v>
      </c>
      <c r="D51" s="39">
        <f t="shared" si="17"/>
        <v>40.32623514852092</v>
      </c>
      <c r="E51" s="39">
        <f t="shared" si="17"/>
        <v>40.466761030547346</v>
      </c>
      <c r="F51" s="39">
        <f t="shared" si="17"/>
        <v>40.94842047499321</v>
      </c>
      <c r="G51" s="39">
        <f t="shared" si="17"/>
        <v>40.55718403745312</v>
      </c>
      <c r="H51" s="39">
        <f t="shared" si="17"/>
        <v>39.175181110643074</v>
      </c>
      <c r="I51" s="39">
        <f t="shared" si="17"/>
        <v>39.47553818912478</v>
      </c>
      <c r="J51" s="39">
        <f t="shared" si="17"/>
        <v>40.1089687162745</v>
      </c>
      <c r="K51" s="39">
        <f t="shared" si="17"/>
        <v>39.150279986790515</v>
      </c>
      <c r="L51" s="39">
        <f t="shared" si="17"/>
        <v>39.21134100408919</v>
      </c>
      <c r="M51" s="39">
        <f t="shared" si="17"/>
        <v>39.44996069425306</v>
      </c>
      <c r="N51" s="39">
        <f t="shared" si="17"/>
        <v>39.95774050205696</v>
      </c>
      <c r="O51" s="27" t="s">
        <v>55</v>
      </c>
    </row>
    <row r="53" spans="2:14" ht="13.5"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3.5"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3.5">
      <c r="B55" s="42" t="s">
        <v>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ht="14.2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2" spans="2:14" ht="13.5">
      <c r="B62" s="4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3.5">
      <c r="B63" s="4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9" spans="3:14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3:14" ht="13.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</sheetData>
  <mergeCells count="4">
    <mergeCell ref="B2:O2"/>
    <mergeCell ref="B3:O3"/>
    <mergeCell ref="C5:N5"/>
    <mergeCell ref="C29:N29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1986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K8">+C9+C10+C11</f>
        <v>13521.318953706985</v>
      </c>
      <c r="D8" s="13">
        <f t="shared" si="0"/>
        <v>14150.005658063717</v>
      </c>
      <c r="E8" s="13">
        <f t="shared" si="0"/>
        <v>13957.719136473688</v>
      </c>
      <c r="F8" s="13">
        <f t="shared" si="0"/>
        <v>14945.379481896114</v>
      </c>
      <c r="G8" s="13">
        <f t="shared" si="0"/>
        <v>14513.6203016592</v>
      </c>
      <c r="H8" s="13">
        <f t="shared" si="0"/>
        <v>15124.948589484713</v>
      </c>
      <c r="I8" s="13">
        <f t="shared" si="0"/>
        <v>15591.037782003292</v>
      </c>
      <c r="J8" s="13">
        <f t="shared" si="0"/>
        <v>15890.881413492898</v>
      </c>
      <c r="K8" s="13">
        <f t="shared" si="0"/>
        <v>16254.078231178419</v>
      </c>
      <c r="L8" s="13">
        <f>+L9+L10+L11</f>
        <v>16184.914651263003</v>
      </c>
      <c r="M8" s="13">
        <f>+M9+M10+M11</f>
        <v>16397.675728881994</v>
      </c>
      <c r="N8" s="13">
        <f>+N9+N10+N11</f>
        <v>16655.890408073017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277.91788150630003</v>
      </c>
      <c r="D10" s="17">
        <v>282.3108074858</v>
      </c>
      <c r="E10" s="17">
        <v>293.844132532</v>
      </c>
      <c r="F10" s="17">
        <v>307.13804624629995</v>
      </c>
      <c r="G10" s="17">
        <v>304.9638553189</v>
      </c>
      <c r="H10" s="17">
        <v>382.09815825770005</v>
      </c>
      <c r="I10" s="17">
        <v>401.0804311391</v>
      </c>
      <c r="J10" s="17">
        <v>398.8793979395</v>
      </c>
      <c r="K10" s="17">
        <v>387.2504446822</v>
      </c>
      <c r="L10" s="17">
        <v>412.9050997739</v>
      </c>
      <c r="M10" s="17">
        <v>423.3300882842999</v>
      </c>
      <c r="N10" s="17">
        <v>425.0118957384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13243.401072200684</v>
      </c>
      <c r="D11" s="17">
        <v>13867.694850577918</v>
      </c>
      <c r="E11" s="17">
        <v>13663.875003941688</v>
      </c>
      <c r="F11" s="17">
        <v>14638.241435649814</v>
      </c>
      <c r="G11" s="17">
        <v>14208.656446340301</v>
      </c>
      <c r="H11" s="17">
        <v>14742.850431227012</v>
      </c>
      <c r="I11" s="17">
        <v>15189.957350864192</v>
      </c>
      <c r="J11" s="17">
        <v>15492.002015553398</v>
      </c>
      <c r="K11" s="17">
        <v>15866.827786496218</v>
      </c>
      <c r="L11" s="17">
        <v>15772.009551489104</v>
      </c>
      <c r="M11" s="17">
        <v>15974.345640597692</v>
      </c>
      <c r="N11" s="17">
        <v>16230.878512334619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13521.318953706996</v>
      </c>
      <c r="D12" s="13">
        <f t="shared" si="1"/>
        <v>14150.005658063707</v>
      </c>
      <c r="E12" s="13">
        <f t="shared" si="1"/>
        <v>13957.7191364737</v>
      </c>
      <c r="F12" s="13">
        <f t="shared" si="1"/>
        <v>14945.379481896105</v>
      </c>
      <c r="G12" s="13">
        <f t="shared" si="1"/>
        <v>14513.620301659199</v>
      </c>
      <c r="H12" s="13">
        <f t="shared" si="1"/>
        <v>15124.948589484693</v>
      </c>
      <c r="I12" s="13">
        <f t="shared" si="1"/>
        <v>15591.037782003297</v>
      </c>
      <c r="J12" s="13">
        <f t="shared" si="1"/>
        <v>15890.881413492896</v>
      </c>
      <c r="K12" s="13">
        <f t="shared" si="1"/>
        <v>16254.078231178393</v>
      </c>
      <c r="L12" s="13">
        <f t="shared" si="1"/>
        <v>16184.914651263</v>
      </c>
      <c r="M12" s="13">
        <f t="shared" si="1"/>
        <v>16397.67572888199</v>
      </c>
      <c r="N12" s="13">
        <f t="shared" si="1"/>
        <v>16655.890408073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13521.318953706996</v>
      </c>
      <c r="D13" s="25">
        <f aca="true" t="shared" si="2" ref="D13:N13">+D14+D16+D17</f>
        <v>14150.005658063707</v>
      </c>
      <c r="E13" s="25">
        <f t="shared" si="2"/>
        <v>13957.7191364737</v>
      </c>
      <c r="F13" s="25">
        <f t="shared" si="2"/>
        <v>14945.379481896105</v>
      </c>
      <c r="G13" s="25">
        <f t="shared" si="2"/>
        <v>14513.620301659199</v>
      </c>
      <c r="H13" s="25">
        <f t="shared" si="2"/>
        <v>15124.948589484693</v>
      </c>
      <c r="I13" s="25">
        <f t="shared" si="2"/>
        <v>15591.037782003297</v>
      </c>
      <c r="J13" s="25">
        <f t="shared" si="2"/>
        <v>15890.881413492896</v>
      </c>
      <c r="K13" s="25">
        <f t="shared" si="2"/>
        <v>16254.078231178393</v>
      </c>
      <c r="L13" s="25">
        <f t="shared" si="2"/>
        <v>16184.914651263</v>
      </c>
      <c r="M13" s="25">
        <f t="shared" si="2"/>
        <v>16397.67572888199</v>
      </c>
      <c r="N13" s="25">
        <f t="shared" si="2"/>
        <v>16655.890408073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4368.199009128501</v>
      </c>
      <c r="D14" s="28">
        <v>4650.450657860502</v>
      </c>
      <c r="E14" s="28">
        <v>4590.387642023798</v>
      </c>
      <c r="F14" s="28">
        <v>4953.6526320296</v>
      </c>
      <c r="G14" s="28">
        <v>4757.450472712002</v>
      </c>
      <c r="H14" s="28">
        <v>5065.112079295897</v>
      </c>
      <c r="I14" s="28">
        <v>5397.797961969599</v>
      </c>
      <c r="J14" s="28">
        <v>5545.748386576493</v>
      </c>
      <c r="K14" s="28">
        <v>5630.415454587896</v>
      </c>
      <c r="L14" s="28">
        <v>5551.737917688696</v>
      </c>
      <c r="M14" s="28">
        <v>5659.9215857569</v>
      </c>
      <c r="N14" s="28">
        <v>5752.5438554629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8156.031240256894</v>
      </c>
      <c r="D16" s="28">
        <v>8461.129662977304</v>
      </c>
      <c r="E16" s="28">
        <v>8314.3362669057</v>
      </c>
      <c r="F16" s="28">
        <v>8572.589078662206</v>
      </c>
      <c r="G16" s="28">
        <v>8352.260657494397</v>
      </c>
      <c r="H16" s="28">
        <v>8608.711626713695</v>
      </c>
      <c r="I16" s="28">
        <v>8678.458323981999</v>
      </c>
      <c r="J16" s="28">
        <v>8814.339290691603</v>
      </c>
      <c r="K16" s="28">
        <v>8862.014576635498</v>
      </c>
      <c r="L16" s="28">
        <v>8892.247372247803</v>
      </c>
      <c r="M16" s="28">
        <v>8974.30521743339</v>
      </c>
      <c r="N16" s="28">
        <v>9082.740056837498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997.0887043216002</v>
      </c>
      <c r="D17" s="28">
        <v>1038.4253372259004</v>
      </c>
      <c r="E17" s="28">
        <v>1052.9952275442</v>
      </c>
      <c r="F17" s="28">
        <v>1419.1377712043</v>
      </c>
      <c r="G17" s="28">
        <v>1403.9091714528004</v>
      </c>
      <c r="H17" s="28">
        <v>1451.1248834750998</v>
      </c>
      <c r="I17" s="28">
        <v>1514.7814960517</v>
      </c>
      <c r="J17" s="28">
        <v>1530.7937362248</v>
      </c>
      <c r="K17" s="28">
        <v>1761.6481999550003</v>
      </c>
      <c r="L17" s="28">
        <v>1740.9293613265004</v>
      </c>
      <c r="M17" s="28">
        <v>1763.4489256917002</v>
      </c>
      <c r="N17" s="28">
        <v>1820.606495772601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>+C20+C21+C22+C23+C24+C25</f>
        <v>13521.318953706996</v>
      </c>
      <c r="D19" s="13">
        <f aca="true" t="shared" si="3" ref="D19:K19">+D20+D21+D22+D23+D24+D25</f>
        <v>14150.0056580637</v>
      </c>
      <c r="E19" s="13">
        <f t="shared" si="3"/>
        <v>13957.719136473697</v>
      </c>
      <c r="F19" s="13">
        <f t="shared" si="3"/>
        <v>14945.379481896103</v>
      </c>
      <c r="G19" s="13">
        <f t="shared" si="3"/>
        <v>14513.620301659199</v>
      </c>
      <c r="H19" s="13">
        <f t="shared" si="3"/>
        <v>15124.9485894847</v>
      </c>
      <c r="I19" s="13">
        <f t="shared" si="3"/>
        <v>15591.037782003294</v>
      </c>
      <c r="J19" s="13">
        <f t="shared" si="3"/>
        <v>15890.881413492889</v>
      </c>
      <c r="K19" s="13">
        <f t="shared" si="3"/>
        <v>16254.078231178397</v>
      </c>
      <c r="L19" s="13">
        <f>+L20+L21+L22+L23+L24+L25</f>
        <v>16184.914651262998</v>
      </c>
      <c r="M19" s="13">
        <f>+M20+M21+M22+M23+M24+M25</f>
        <v>16397.675728882</v>
      </c>
      <c r="N19" s="13">
        <f>+N20+N21+N22+N23+N24+N25</f>
        <v>16655.890408073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6930.618362060397</v>
      </c>
      <c r="D20" s="28">
        <v>7073.874930782198</v>
      </c>
      <c r="E20" s="28">
        <v>7055.8557804131015</v>
      </c>
      <c r="F20" s="28">
        <v>7419.4171207787</v>
      </c>
      <c r="G20" s="28">
        <v>7379.206113793098</v>
      </c>
      <c r="H20" s="28">
        <v>7654.565300399597</v>
      </c>
      <c r="I20" s="28">
        <v>7798.1615096691985</v>
      </c>
      <c r="J20" s="28">
        <v>7844.515908190896</v>
      </c>
      <c r="K20" s="28">
        <v>7935.500614981498</v>
      </c>
      <c r="L20" s="28">
        <v>7887.853896576798</v>
      </c>
      <c r="M20" s="28">
        <v>7953.813770824601</v>
      </c>
      <c r="N20" s="28">
        <v>8020.620583589896</v>
      </c>
      <c r="O20" s="27" t="s">
        <v>44</v>
      </c>
      <c r="Q20" s="15"/>
    </row>
    <row r="21" spans="1:17" ht="13.5">
      <c r="A21" s="11"/>
      <c r="B21" s="27" t="s">
        <v>64</v>
      </c>
      <c r="C21" s="28">
        <v>2842.661575907199</v>
      </c>
      <c r="D21" s="28">
        <v>3065.7682072950993</v>
      </c>
      <c r="E21" s="28">
        <v>2903.835886020197</v>
      </c>
      <c r="F21" s="28">
        <v>3154.080252671502</v>
      </c>
      <c r="G21" s="28">
        <v>2955.582667095202</v>
      </c>
      <c r="H21" s="28">
        <v>3107.2093836490017</v>
      </c>
      <c r="I21" s="28">
        <v>3214.457896031099</v>
      </c>
      <c r="J21" s="28">
        <v>3346.858869071997</v>
      </c>
      <c r="K21" s="28">
        <v>3360.353191444101</v>
      </c>
      <c r="L21" s="28">
        <v>3388.5715685549017</v>
      </c>
      <c r="M21" s="28">
        <v>3504.9120780203025</v>
      </c>
      <c r="N21" s="28">
        <v>3646.591686680901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1206.5512530773</v>
      </c>
      <c r="D22" s="28">
        <v>1315.3391033587006</v>
      </c>
      <c r="E22" s="28">
        <v>1318.9828655162007</v>
      </c>
      <c r="F22" s="28">
        <v>1527.7473454149</v>
      </c>
      <c r="G22" s="28">
        <v>1480.2452260448001</v>
      </c>
      <c r="H22" s="28">
        <v>1563.2462987269005</v>
      </c>
      <c r="I22" s="28">
        <v>1700.0028411530993</v>
      </c>
      <c r="J22" s="28">
        <v>1735.0806194123995</v>
      </c>
      <c r="K22" s="28">
        <v>1990.0300306596005</v>
      </c>
      <c r="L22" s="28">
        <v>1919.7389776069</v>
      </c>
      <c r="M22" s="28">
        <v>1917.2521689947</v>
      </c>
      <c r="N22" s="28">
        <v>1957.7256299651006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148.79106752520002</v>
      </c>
      <c r="D23" s="28">
        <v>152.9719614356</v>
      </c>
      <c r="E23" s="28">
        <v>152.7965396962</v>
      </c>
      <c r="F23" s="28">
        <v>153.0870183155</v>
      </c>
      <c r="G23" s="28">
        <v>153.2217656684</v>
      </c>
      <c r="H23" s="28">
        <v>160.34448718950006</v>
      </c>
      <c r="I23" s="28">
        <v>188.1507731797</v>
      </c>
      <c r="J23" s="28">
        <v>188.15077317970002</v>
      </c>
      <c r="K23" s="28">
        <v>187.95428179630002</v>
      </c>
      <c r="L23" s="28">
        <v>194.81195027409998</v>
      </c>
      <c r="M23" s="28">
        <v>194.81195027409998</v>
      </c>
      <c r="N23" s="28">
        <v>195.12052883340002</v>
      </c>
      <c r="O23" s="36" t="s">
        <v>65</v>
      </c>
      <c r="Q23" s="15"/>
    </row>
    <row r="24" spans="1:17" ht="13.5">
      <c r="A24" s="35"/>
      <c r="B24" s="36" t="s">
        <v>47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2392.696695136899</v>
      </c>
      <c r="D25" s="28">
        <v>2542.0514551920996</v>
      </c>
      <c r="E25" s="28">
        <v>2526.248064827998</v>
      </c>
      <c r="F25" s="28">
        <v>2691.0477447155013</v>
      </c>
      <c r="G25" s="28">
        <v>2545.364529057699</v>
      </c>
      <c r="H25" s="28">
        <v>2639.5831195197</v>
      </c>
      <c r="I25" s="28">
        <v>2690.2647619701984</v>
      </c>
      <c r="J25" s="28">
        <v>2776.275243637898</v>
      </c>
      <c r="K25" s="28">
        <v>2780.240112296899</v>
      </c>
      <c r="L25" s="28">
        <v>2793.9382582502985</v>
      </c>
      <c r="M25" s="28">
        <v>2826.8857607682967</v>
      </c>
      <c r="N25" s="28">
        <v>2835.831979003701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K26">+C27+C28</f>
        <v>13521.318953706985</v>
      </c>
      <c r="D26" s="13">
        <f t="shared" si="4"/>
        <v>14150.005658063712</v>
      </c>
      <c r="E26" s="13">
        <f t="shared" si="4"/>
        <v>13957.719136473683</v>
      </c>
      <c r="F26" s="13">
        <f t="shared" si="4"/>
        <v>14945.379481896096</v>
      </c>
      <c r="G26" s="13">
        <f t="shared" si="4"/>
        <v>14513.620301659204</v>
      </c>
      <c r="H26" s="13">
        <f t="shared" si="4"/>
        <v>15124.948589484706</v>
      </c>
      <c r="I26" s="13">
        <f t="shared" si="4"/>
        <v>15591.037782003297</v>
      </c>
      <c r="J26" s="13">
        <f t="shared" si="4"/>
        <v>15890.881413492894</v>
      </c>
      <c r="K26" s="13">
        <f t="shared" si="4"/>
        <v>16254.078231178411</v>
      </c>
      <c r="L26" s="13">
        <f>+L27+L28</f>
        <v>16184.914651263001</v>
      </c>
      <c r="M26" s="13">
        <f>+M27+M28</f>
        <v>16397.675728881994</v>
      </c>
      <c r="N26" s="13">
        <f>+N27+N28</f>
        <v>16655.89040807301</v>
      </c>
      <c r="O26" s="34" t="s">
        <v>51</v>
      </c>
      <c r="Q26" s="15"/>
    </row>
    <row r="27" spans="1:17" ht="13.5">
      <c r="A27" s="35"/>
      <c r="B27" s="27" t="s">
        <v>52</v>
      </c>
      <c r="C27" s="28">
        <v>11885.785227527684</v>
      </c>
      <c r="D27" s="28">
        <v>12432.957903653813</v>
      </c>
      <c r="E27" s="28">
        <v>12235.912888292383</v>
      </c>
      <c r="F27" s="28">
        <v>12750.848060957596</v>
      </c>
      <c r="G27" s="28">
        <v>12346.253275966204</v>
      </c>
      <c r="H27" s="28">
        <v>12753.766382121305</v>
      </c>
      <c r="I27" s="28">
        <v>13080.437070014497</v>
      </c>
      <c r="J27" s="28">
        <v>13347.718330654394</v>
      </c>
      <c r="K27" s="28">
        <v>13447.208368063111</v>
      </c>
      <c r="L27" s="28">
        <v>13379.035709744601</v>
      </c>
      <c r="M27" s="28">
        <v>13503.764669793894</v>
      </c>
      <c r="N27" s="28">
        <v>13673.078589321309</v>
      </c>
      <c r="O27" s="27" t="s">
        <v>53</v>
      </c>
      <c r="Q27" s="15"/>
    </row>
    <row r="28" spans="1:17" ht="13.5">
      <c r="A28" s="35"/>
      <c r="B28" s="27" t="s">
        <v>54</v>
      </c>
      <c r="C28" s="28">
        <v>1635.5337261793002</v>
      </c>
      <c r="D28" s="28">
        <v>1717.0477544099</v>
      </c>
      <c r="E28" s="28">
        <v>1721.8062481813001</v>
      </c>
      <c r="F28" s="28">
        <v>2194.5314209385006</v>
      </c>
      <c r="G28" s="28">
        <v>2167.367025693</v>
      </c>
      <c r="H28" s="28">
        <v>2371.1822073634003</v>
      </c>
      <c r="I28" s="28">
        <v>2510.6007119888</v>
      </c>
      <c r="J28" s="28">
        <v>2543.1630828384996</v>
      </c>
      <c r="K28" s="28">
        <v>2806.8698631152997</v>
      </c>
      <c r="L28" s="28">
        <v>2805.8789415184006</v>
      </c>
      <c r="M28" s="28">
        <v>2893.9110590881005</v>
      </c>
      <c r="N28" s="28">
        <v>2982.8118187517002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 t="s">
        <v>56</v>
      </c>
      <c r="C30" s="67">
        <f>+C5</f>
        <v>1986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 t="s">
        <v>57</v>
      </c>
    </row>
    <row r="31" spans="2:15" ht="13.5">
      <c r="B31" s="47"/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/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K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99.99999999999999</v>
      </c>
      <c r="I33" s="37">
        <f t="shared" si="5"/>
        <v>100</v>
      </c>
      <c r="J33" s="37">
        <f t="shared" si="5"/>
        <v>100</v>
      </c>
      <c r="K33" s="37">
        <f t="shared" si="5"/>
        <v>99.99999999999999</v>
      </c>
      <c r="L33" s="37">
        <f>SUM(L34:L36)</f>
        <v>100</v>
      </c>
      <c r="M33" s="37">
        <f>SUM(M34:M36)</f>
        <v>99.99999999999999</v>
      </c>
      <c r="N33" s="37">
        <f>SUM(N34:N36)</f>
        <v>100.00000000000001</v>
      </c>
      <c r="O33" s="14" t="s">
        <v>23</v>
      </c>
    </row>
    <row r="34" spans="2:15" ht="13.5">
      <c r="B34" s="16" t="s">
        <v>24</v>
      </c>
      <c r="C34" s="38">
        <f aca="true" t="shared" si="6" ref="C34:K36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aca="true" t="shared" si="7" ref="L34:N36">L9/L$8*100</f>
        <v>0</v>
      </c>
      <c r="M34" s="38">
        <f t="shared" si="7"/>
        <v>0</v>
      </c>
      <c r="N34" s="38">
        <f t="shared" si="7"/>
        <v>0</v>
      </c>
      <c r="O34" s="18" t="s">
        <v>25</v>
      </c>
    </row>
    <row r="35" spans="2:15" ht="13.5">
      <c r="B35" s="20" t="s">
        <v>26</v>
      </c>
      <c r="C35" s="39">
        <f t="shared" si="6"/>
        <v>2.0554051158604354</v>
      </c>
      <c r="D35" s="39">
        <f t="shared" si="6"/>
        <v>1.995128583746668</v>
      </c>
      <c r="E35" s="39">
        <f t="shared" si="6"/>
        <v>2.1052446295766165</v>
      </c>
      <c r="F35" s="39">
        <f t="shared" si="6"/>
        <v>2.05507024173155</v>
      </c>
      <c r="G35" s="39">
        <f t="shared" si="6"/>
        <v>2.101225255865599</v>
      </c>
      <c r="H35" s="39">
        <f t="shared" si="6"/>
        <v>2.526277401850776</v>
      </c>
      <c r="I35" s="39">
        <f t="shared" si="6"/>
        <v>2.572506312582133</v>
      </c>
      <c r="J35" s="39">
        <f t="shared" si="6"/>
        <v>2.510114999667751</v>
      </c>
      <c r="K35" s="39">
        <f t="shared" si="6"/>
        <v>2.3824817327344956</v>
      </c>
      <c r="L35" s="39">
        <f t="shared" si="7"/>
        <v>2.551172549690762</v>
      </c>
      <c r="M35" s="39">
        <f t="shared" si="7"/>
        <v>2.581646907059327</v>
      </c>
      <c r="N35" s="39">
        <f t="shared" si="7"/>
        <v>2.551721254916514</v>
      </c>
      <c r="O35" s="16" t="s">
        <v>27</v>
      </c>
    </row>
    <row r="36" spans="2:17" ht="13.5">
      <c r="B36" s="20" t="s">
        <v>28</v>
      </c>
      <c r="C36" s="39">
        <f t="shared" si="6"/>
        <v>97.94459488413956</v>
      </c>
      <c r="D36" s="39">
        <f t="shared" si="6"/>
        <v>98.00487141625334</v>
      </c>
      <c r="E36" s="39">
        <f t="shared" si="6"/>
        <v>97.89475537042338</v>
      </c>
      <c r="F36" s="39">
        <f t="shared" si="6"/>
        <v>97.94492975826844</v>
      </c>
      <c r="G36" s="39">
        <f t="shared" si="6"/>
        <v>97.8987747441344</v>
      </c>
      <c r="H36" s="39">
        <f t="shared" si="6"/>
        <v>97.47372259814921</v>
      </c>
      <c r="I36" s="39">
        <f t="shared" si="6"/>
        <v>97.42749368741786</v>
      </c>
      <c r="J36" s="39">
        <f t="shared" si="6"/>
        <v>97.48988500033225</v>
      </c>
      <c r="K36" s="39">
        <f t="shared" si="6"/>
        <v>97.6175182672655</v>
      </c>
      <c r="L36" s="39">
        <f t="shared" si="7"/>
        <v>97.44882745030924</v>
      </c>
      <c r="M36" s="39">
        <f t="shared" si="7"/>
        <v>97.41835309294066</v>
      </c>
      <c r="N36" s="39">
        <f t="shared" si="7"/>
        <v>97.4482787450835</v>
      </c>
      <c r="O36" s="16" t="s">
        <v>29</v>
      </c>
      <c r="Q36" s="23"/>
    </row>
    <row r="37" spans="2:15" ht="13.5">
      <c r="B37" s="12" t="s">
        <v>30</v>
      </c>
      <c r="C37" s="37">
        <f aca="true" t="shared" si="8" ref="C37:N37">C39+SUM(C41:C42)+C43</f>
        <v>100</v>
      </c>
      <c r="D37" s="37">
        <f t="shared" si="8"/>
        <v>100</v>
      </c>
      <c r="E37" s="37">
        <f t="shared" si="8"/>
        <v>100</v>
      </c>
      <c r="F37" s="37">
        <f t="shared" si="8"/>
        <v>100.00000000000001</v>
      </c>
      <c r="G37" s="37">
        <f t="shared" si="8"/>
        <v>100</v>
      </c>
      <c r="H37" s="37">
        <f t="shared" si="8"/>
        <v>100</v>
      </c>
      <c r="I37" s="37">
        <f t="shared" si="8"/>
        <v>100</v>
      </c>
      <c r="J37" s="37">
        <f t="shared" si="8"/>
        <v>100</v>
      </c>
      <c r="K37" s="37">
        <f t="shared" si="8"/>
        <v>100.00000000000001</v>
      </c>
      <c r="L37" s="37">
        <f t="shared" si="8"/>
        <v>100</v>
      </c>
      <c r="M37" s="37">
        <f t="shared" si="8"/>
        <v>100</v>
      </c>
      <c r="N37" s="37">
        <f t="shared" si="8"/>
        <v>100</v>
      </c>
      <c r="O37" s="12" t="s">
        <v>31</v>
      </c>
    </row>
    <row r="38" spans="2:15" ht="13.5">
      <c r="B38" s="24" t="s">
        <v>32</v>
      </c>
      <c r="C38" s="40">
        <f>+C39+C41+C42</f>
        <v>100</v>
      </c>
      <c r="D38" s="40">
        <f aca="true" t="shared" si="9" ref="D38:N38">+D39+D41+D42</f>
        <v>100</v>
      </c>
      <c r="E38" s="40">
        <f t="shared" si="9"/>
        <v>99.99999999999999</v>
      </c>
      <c r="F38" s="40">
        <f t="shared" si="9"/>
        <v>100.00000000000001</v>
      </c>
      <c r="G38" s="40">
        <f t="shared" si="9"/>
        <v>100</v>
      </c>
      <c r="H38" s="40">
        <f t="shared" si="9"/>
        <v>100</v>
      </c>
      <c r="I38" s="40">
        <f t="shared" si="9"/>
        <v>100.00000000000001</v>
      </c>
      <c r="J38" s="40">
        <f t="shared" si="9"/>
        <v>100</v>
      </c>
      <c r="K38" s="40">
        <f t="shared" si="9"/>
        <v>100.00000000000001</v>
      </c>
      <c r="L38" s="40">
        <f t="shared" si="9"/>
        <v>100.00000000000001</v>
      </c>
      <c r="M38" s="40">
        <f t="shared" si="9"/>
        <v>100</v>
      </c>
      <c r="N38" s="40">
        <f t="shared" si="9"/>
        <v>99.99999999999999</v>
      </c>
      <c r="O38" s="24" t="s">
        <v>33</v>
      </c>
    </row>
    <row r="39" spans="2:15" ht="13.5">
      <c r="B39" s="27" t="s">
        <v>34</v>
      </c>
      <c r="C39" s="39">
        <f aca="true" t="shared" si="10" ref="C39:K39">C14/C$12*100</f>
        <v>32.30601263148902</v>
      </c>
      <c r="D39" s="39">
        <f t="shared" si="10"/>
        <v>32.86536253227811</v>
      </c>
      <c r="E39" s="39">
        <f t="shared" si="10"/>
        <v>32.88780636105793</v>
      </c>
      <c r="F39" s="39">
        <f t="shared" si="10"/>
        <v>33.14504417924044</v>
      </c>
      <c r="G39" s="39">
        <f t="shared" si="10"/>
        <v>32.77921272453386</v>
      </c>
      <c r="H39" s="39">
        <f t="shared" si="10"/>
        <v>33.48845815461027</v>
      </c>
      <c r="I39" s="39">
        <f t="shared" si="10"/>
        <v>34.62115888270289</v>
      </c>
      <c r="J39" s="39">
        <f t="shared" si="10"/>
        <v>34.89893507019451</v>
      </c>
      <c r="K39" s="39">
        <f t="shared" si="10"/>
        <v>34.64001695148542</v>
      </c>
      <c r="L39" s="39">
        <f>L14/L$12*100</f>
        <v>34.3019289091862</v>
      </c>
      <c r="M39" s="39">
        <f>M14/M$12*100</f>
        <v>34.51660881296619</v>
      </c>
      <c r="N39" s="39">
        <f>N14/N$12*100</f>
        <v>34.53759429561736</v>
      </c>
      <c r="O39" s="29" t="s">
        <v>35</v>
      </c>
    </row>
    <row r="40" spans="2:15" ht="13.5">
      <c r="B40" s="30" t="s">
        <v>36</v>
      </c>
      <c r="C40" s="41">
        <f aca="true" t="shared" si="11" ref="C40:K40">C15/C14*100</f>
        <v>0</v>
      </c>
      <c r="D40" s="41">
        <f t="shared" si="11"/>
        <v>0</v>
      </c>
      <c r="E40" s="41">
        <f t="shared" si="11"/>
        <v>0</v>
      </c>
      <c r="F40" s="41">
        <f t="shared" si="11"/>
        <v>0</v>
      </c>
      <c r="G40" s="41">
        <f t="shared" si="11"/>
        <v>0</v>
      </c>
      <c r="H40" s="41">
        <f t="shared" si="11"/>
        <v>0</v>
      </c>
      <c r="I40" s="41">
        <f t="shared" si="11"/>
        <v>0</v>
      </c>
      <c r="J40" s="41">
        <f t="shared" si="11"/>
        <v>0</v>
      </c>
      <c r="K40" s="41">
        <f t="shared" si="11"/>
        <v>0</v>
      </c>
      <c r="L40" s="41">
        <f>L15/L14*100</f>
        <v>0</v>
      </c>
      <c r="M40" s="41">
        <f>M15/M14*100</f>
        <v>0</v>
      </c>
      <c r="N40" s="41">
        <f>N15/N14*100</f>
        <v>0</v>
      </c>
      <c r="O40" s="32" t="s">
        <v>37</v>
      </c>
    </row>
    <row r="41" spans="2:15" ht="13.5">
      <c r="B41" s="27" t="s">
        <v>38</v>
      </c>
      <c r="C41" s="39">
        <f>C16/C$12*100</f>
        <v>60.31979031173466</v>
      </c>
      <c r="D41" s="39">
        <f aca="true" t="shared" si="12" ref="D41:K41">D16/D$12*100</f>
        <v>59.79594543946726</v>
      </c>
      <c r="E41" s="39">
        <f t="shared" si="12"/>
        <v>59.56801527248848</v>
      </c>
      <c r="F41" s="39">
        <f t="shared" si="12"/>
        <v>57.359460755389335</v>
      </c>
      <c r="G41" s="39">
        <f t="shared" si="12"/>
        <v>57.547741251984974</v>
      </c>
      <c r="H41" s="39">
        <f t="shared" si="12"/>
        <v>56.917295128518475</v>
      </c>
      <c r="I41" s="39">
        <f t="shared" si="12"/>
        <v>55.66312163004008</v>
      </c>
      <c r="J41" s="39">
        <f t="shared" si="12"/>
        <v>55.46790679091832</v>
      </c>
      <c r="K41" s="39">
        <f t="shared" si="12"/>
        <v>54.52179108893718</v>
      </c>
      <c r="L41" s="39">
        <f>L16/L$12*100</f>
        <v>54.94157716521472</v>
      </c>
      <c r="M41" s="39">
        <f>M16/M$12*100</f>
        <v>54.729129699927704</v>
      </c>
      <c r="N41" s="39">
        <f>N16/N$12*100</f>
        <v>54.53169920255452</v>
      </c>
      <c r="O41" s="29" t="s">
        <v>39</v>
      </c>
    </row>
    <row r="42" spans="2:15" ht="13.5">
      <c r="B42" s="27" t="s">
        <v>48</v>
      </c>
      <c r="C42" s="39">
        <f>C17/C$12*100</f>
        <v>7.374197056776321</v>
      </c>
      <c r="D42" s="39">
        <f aca="true" t="shared" si="13" ref="D42:N42">D17/D$12*100</f>
        <v>7.33869202825463</v>
      </c>
      <c r="E42" s="39">
        <f t="shared" si="13"/>
        <v>7.544178366453577</v>
      </c>
      <c r="F42" s="39">
        <f t="shared" si="13"/>
        <v>9.495495065370232</v>
      </c>
      <c r="G42" s="39">
        <f t="shared" si="13"/>
        <v>9.673046023481167</v>
      </c>
      <c r="H42" s="39">
        <f t="shared" si="13"/>
        <v>9.59424671687125</v>
      </c>
      <c r="I42" s="39">
        <f t="shared" si="13"/>
        <v>9.715719487257028</v>
      </c>
      <c r="J42" s="39">
        <f t="shared" si="13"/>
        <v>9.633158138887174</v>
      </c>
      <c r="K42" s="39">
        <f t="shared" si="13"/>
        <v>10.83819195957742</v>
      </c>
      <c r="L42" s="39">
        <f t="shared" si="13"/>
        <v>10.756493925599083</v>
      </c>
      <c r="M42" s="39">
        <f t="shared" si="13"/>
        <v>10.754261487106099</v>
      </c>
      <c r="N42" s="39">
        <f t="shared" si="13"/>
        <v>10.930706501828116</v>
      </c>
      <c r="O42" s="29" t="s">
        <v>49</v>
      </c>
    </row>
    <row r="43" spans="2:15" ht="13.5">
      <c r="B43" s="33" t="s">
        <v>40</v>
      </c>
      <c r="C43" s="40">
        <f aca="true" t="shared" si="14" ref="C43:K43">C18/C$12*100</f>
        <v>0</v>
      </c>
      <c r="D43" s="40">
        <f t="shared" si="14"/>
        <v>0</v>
      </c>
      <c r="E43" s="40">
        <f t="shared" si="14"/>
        <v>0</v>
      </c>
      <c r="F43" s="40">
        <f t="shared" si="14"/>
        <v>0</v>
      </c>
      <c r="G43" s="40">
        <f t="shared" si="14"/>
        <v>0</v>
      </c>
      <c r="H43" s="40">
        <f t="shared" si="14"/>
        <v>0</v>
      </c>
      <c r="I43" s="40">
        <f t="shared" si="14"/>
        <v>0</v>
      </c>
      <c r="J43" s="40">
        <f t="shared" si="14"/>
        <v>0</v>
      </c>
      <c r="K43" s="40">
        <f t="shared" si="14"/>
        <v>0</v>
      </c>
      <c r="L43" s="40">
        <f>L18/L$12*100</f>
        <v>0</v>
      </c>
      <c r="M43" s="40">
        <f>M18/M$12*100</f>
        <v>0</v>
      </c>
      <c r="N43" s="40">
        <f>N18/N$12*100</f>
        <v>0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K44">SUM(D45:D50)</f>
        <v>99.99999999999997</v>
      </c>
      <c r="E44" s="37">
        <f t="shared" si="15"/>
        <v>100</v>
      </c>
      <c r="F44" s="37">
        <f t="shared" si="15"/>
        <v>100.00000000000001</v>
      </c>
      <c r="G44" s="37">
        <f t="shared" si="15"/>
        <v>100</v>
      </c>
      <c r="H44" s="37">
        <f t="shared" si="15"/>
        <v>100.00000000000001</v>
      </c>
      <c r="I44" s="37">
        <f t="shared" si="15"/>
        <v>100</v>
      </c>
      <c r="J44" s="37">
        <f t="shared" si="15"/>
        <v>100</v>
      </c>
      <c r="K44" s="37">
        <f t="shared" si="15"/>
        <v>100.00000000000001</v>
      </c>
      <c r="L44" s="37">
        <f>SUM(L45:L50)</f>
        <v>100</v>
      </c>
      <c r="M44" s="37">
        <f>SUM(M45:M50)</f>
        <v>100</v>
      </c>
      <c r="N44" s="37">
        <f>SUM(N45:N50)</f>
        <v>100</v>
      </c>
      <c r="O44" s="34" t="s">
        <v>43</v>
      </c>
    </row>
    <row r="45" spans="2:15" ht="13.5">
      <c r="B45" s="27" t="s">
        <v>44</v>
      </c>
      <c r="C45" s="39">
        <f>C20/C$19*100</f>
        <v>51.25696972158402</v>
      </c>
      <c r="D45" s="39">
        <f aca="true" t="shared" si="16" ref="D45:K45">D20/D$19*100</f>
        <v>49.992028990822284</v>
      </c>
      <c r="E45" s="39">
        <f t="shared" si="16"/>
        <v>50.55163892770309</v>
      </c>
      <c r="F45" s="39">
        <f t="shared" si="16"/>
        <v>49.643551237799734</v>
      </c>
      <c r="G45" s="39">
        <f t="shared" si="16"/>
        <v>50.84331793459903</v>
      </c>
      <c r="H45" s="39">
        <f t="shared" si="16"/>
        <v>50.60886822267463</v>
      </c>
      <c r="I45" s="39">
        <f t="shared" si="16"/>
        <v>50.01694960081876</v>
      </c>
      <c r="J45" s="39">
        <f t="shared" si="16"/>
        <v>49.36488860542465</v>
      </c>
      <c r="K45" s="39">
        <f t="shared" si="16"/>
        <v>48.82159727618209</v>
      </c>
      <c r="L45" s="39">
        <f aca="true" t="shared" si="17" ref="L45:N50">L20/L$19*100</f>
        <v>48.73583869014265</v>
      </c>
      <c r="M45" s="39">
        <f t="shared" si="17"/>
        <v>48.50573887624313</v>
      </c>
      <c r="N45" s="39">
        <f t="shared" si="17"/>
        <v>48.15485925449146</v>
      </c>
      <c r="O45" s="27" t="s">
        <v>44</v>
      </c>
    </row>
    <row r="46" spans="2:15" ht="13.5">
      <c r="B46" s="27" t="s">
        <v>64</v>
      </c>
      <c r="C46" s="39">
        <f aca="true" t="shared" si="18" ref="C46:K50">C21/C$19*100</f>
        <v>21.02355240372358</v>
      </c>
      <c r="D46" s="39">
        <f t="shared" si="18"/>
        <v>21.666197748465226</v>
      </c>
      <c r="E46" s="39">
        <f t="shared" si="18"/>
        <v>20.80451582115606</v>
      </c>
      <c r="F46" s="39">
        <f t="shared" si="18"/>
        <v>21.104049291569726</v>
      </c>
      <c r="G46" s="39">
        <f t="shared" si="18"/>
        <v>20.364200011194445</v>
      </c>
      <c r="H46" s="39">
        <f t="shared" si="18"/>
        <v>20.543602943610818</v>
      </c>
      <c r="I46" s="39">
        <f t="shared" si="18"/>
        <v>20.617344021457903</v>
      </c>
      <c r="J46" s="39">
        <f t="shared" si="18"/>
        <v>21.061505538831796</v>
      </c>
      <c r="K46" s="39">
        <f t="shared" si="18"/>
        <v>20.67390807187274</v>
      </c>
      <c r="L46" s="39">
        <f t="shared" si="17"/>
        <v>20.93660449602972</v>
      </c>
      <c r="M46" s="39">
        <f t="shared" si="17"/>
        <v>21.37444437840014</v>
      </c>
      <c r="N46" s="39">
        <f t="shared" si="17"/>
        <v>21.893706054366344</v>
      </c>
      <c r="O46" s="27" t="s">
        <v>64</v>
      </c>
    </row>
    <row r="47" spans="2:16" ht="13.5">
      <c r="B47" s="27" t="s">
        <v>45</v>
      </c>
      <c r="C47" s="39">
        <f t="shared" si="18"/>
        <v>8.9233251372013</v>
      </c>
      <c r="D47" s="39">
        <f t="shared" si="18"/>
        <v>9.2956789922492</v>
      </c>
      <c r="E47" s="39">
        <f t="shared" si="18"/>
        <v>9.449845297929034</v>
      </c>
      <c r="F47" s="39">
        <f t="shared" si="18"/>
        <v>10.22220511205833</v>
      </c>
      <c r="G47" s="39">
        <f t="shared" si="18"/>
        <v>10.19900752037435</v>
      </c>
      <c r="H47" s="39">
        <f t="shared" si="18"/>
        <v>10.335547849820227</v>
      </c>
      <c r="I47" s="39">
        <f t="shared" si="18"/>
        <v>10.903718308703027</v>
      </c>
      <c r="J47" s="39">
        <f t="shared" si="18"/>
        <v>10.91871856736121</v>
      </c>
      <c r="K47" s="39">
        <f t="shared" si="18"/>
        <v>12.243265981348276</v>
      </c>
      <c r="L47" s="39">
        <f t="shared" si="17"/>
        <v>11.861285764995323</v>
      </c>
      <c r="M47" s="39">
        <f t="shared" si="17"/>
        <v>11.692219072351536</v>
      </c>
      <c r="N47" s="39">
        <f t="shared" si="17"/>
        <v>11.753953598399063</v>
      </c>
      <c r="O47" s="27" t="s">
        <v>45</v>
      </c>
      <c r="P47" s="23"/>
    </row>
    <row r="48" spans="2:15" ht="13.5">
      <c r="B48" s="36" t="s">
        <v>46</v>
      </c>
      <c r="C48" s="39">
        <f t="shared" si="18"/>
        <v>1.1004182952463197</v>
      </c>
      <c r="D48" s="39">
        <f t="shared" si="18"/>
        <v>1.0810735001256022</v>
      </c>
      <c r="E48" s="39">
        <f t="shared" si="18"/>
        <v>1.0947099465335908</v>
      </c>
      <c r="F48" s="39">
        <f t="shared" si="18"/>
        <v>1.024310011672437</v>
      </c>
      <c r="G48" s="39">
        <f t="shared" si="18"/>
        <v>1.0557101707482568</v>
      </c>
      <c r="H48" s="39">
        <f t="shared" si="18"/>
        <v>1.0601324443573723</v>
      </c>
      <c r="I48" s="39">
        <f t="shared" si="18"/>
        <v>1.2067880009686212</v>
      </c>
      <c r="J48" s="39">
        <f t="shared" si="18"/>
        <v>1.18401722524933</v>
      </c>
      <c r="K48" s="39">
        <f t="shared" si="18"/>
        <v>1.15635152681724</v>
      </c>
      <c r="L48" s="39">
        <f t="shared" si="17"/>
        <v>1.2036637478276584</v>
      </c>
      <c r="M48" s="39">
        <f t="shared" si="17"/>
        <v>1.1880461200422967</v>
      </c>
      <c r="N48" s="39">
        <f t="shared" si="17"/>
        <v>1.1714806236887005</v>
      </c>
      <c r="O48" s="36" t="s">
        <v>46</v>
      </c>
    </row>
    <row r="49" spans="2:15" ht="13.5">
      <c r="B49" s="36" t="s">
        <v>47</v>
      </c>
      <c r="C49" s="39">
        <f t="shared" si="18"/>
        <v>0</v>
      </c>
      <c r="D49" s="39">
        <f t="shared" si="18"/>
        <v>0</v>
      </c>
      <c r="E49" s="39">
        <f t="shared" si="18"/>
        <v>0</v>
      </c>
      <c r="F49" s="39">
        <f t="shared" si="18"/>
        <v>0</v>
      </c>
      <c r="G49" s="39">
        <f t="shared" si="18"/>
        <v>0</v>
      </c>
      <c r="H49" s="39">
        <f t="shared" si="18"/>
        <v>0</v>
      </c>
      <c r="I49" s="39">
        <f t="shared" si="18"/>
        <v>0</v>
      </c>
      <c r="J49" s="39">
        <f t="shared" si="18"/>
        <v>0</v>
      </c>
      <c r="K49" s="39">
        <f t="shared" si="18"/>
        <v>0</v>
      </c>
      <c r="L49" s="39">
        <f t="shared" si="17"/>
        <v>0</v>
      </c>
      <c r="M49" s="39">
        <f t="shared" si="17"/>
        <v>0</v>
      </c>
      <c r="N49" s="39">
        <f t="shared" si="17"/>
        <v>0</v>
      </c>
      <c r="O49" s="36" t="s">
        <v>47</v>
      </c>
    </row>
    <row r="50" spans="2:15" ht="13.5">
      <c r="B50" s="27" t="s">
        <v>48</v>
      </c>
      <c r="C50" s="39">
        <f t="shared" si="18"/>
        <v>17.69573444224477</v>
      </c>
      <c r="D50" s="39">
        <f t="shared" si="18"/>
        <v>17.965020768337673</v>
      </c>
      <c r="E50" s="39">
        <f t="shared" si="18"/>
        <v>18.099290006678224</v>
      </c>
      <c r="F50" s="39">
        <f t="shared" si="18"/>
        <v>18.005884346899776</v>
      </c>
      <c r="G50" s="39">
        <f t="shared" si="18"/>
        <v>17.537764363083916</v>
      </c>
      <c r="H50" s="39">
        <f t="shared" si="18"/>
        <v>17.45184853953695</v>
      </c>
      <c r="I50" s="39">
        <f t="shared" si="18"/>
        <v>17.2552000680517</v>
      </c>
      <c r="J50" s="39">
        <f t="shared" si="18"/>
        <v>17.470870063133013</v>
      </c>
      <c r="K50" s="39">
        <f t="shared" si="18"/>
        <v>17.10487714377966</v>
      </c>
      <c r="L50" s="39">
        <f t="shared" si="17"/>
        <v>17.262607301004657</v>
      </c>
      <c r="M50" s="39">
        <f t="shared" si="17"/>
        <v>17.239551552962894</v>
      </c>
      <c r="N50" s="39">
        <f t="shared" si="17"/>
        <v>17.02600046905443</v>
      </c>
      <c r="O50" s="27" t="s">
        <v>49</v>
      </c>
    </row>
    <row r="51" spans="2:15" ht="13.5">
      <c r="B51" s="34" t="s">
        <v>50</v>
      </c>
      <c r="C51" s="37">
        <f aca="true" t="shared" si="19" ref="C51:K51">+C52+C53</f>
        <v>100</v>
      </c>
      <c r="D51" s="37">
        <f t="shared" si="19"/>
        <v>100</v>
      </c>
      <c r="E51" s="37">
        <f t="shared" si="19"/>
        <v>100</v>
      </c>
      <c r="F51" s="37">
        <f t="shared" si="19"/>
        <v>100</v>
      </c>
      <c r="G51" s="37">
        <f t="shared" si="19"/>
        <v>99.99999999999999</v>
      </c>
      <c r="H51" s="37">
        <f t="shared" si="19"/>
        <v>100</v>
      </c>
      <c r="I51" s="37">
        <f t="shared" si="19"/>
        <v>100</v>
      </c>
      <c r="J51" s="37">
        <f t="shared" si="19"/>
        <v>100</v>
      </c>
      <c r="K51" s="37">
        <f t="shared" si="19"/>
        <v>100</v>
      </c>
      <c r="L51" s="37">
        <f>+L52+L53</f>
        <v>100</v>
      </c>
      <c r="M51" s="37">
        <f>+M52+M53</f>
        <v>100</v>
      </c>
      <c r="N51" s="37">
        <f>+N52+N53</f>
        <v>99.99999999999999</v>
      </c>
      <c r="O51" s="34" t="s">
        <v>51</v>
      </c>
    </row>
    <row r="52" spans="2:16" ht="13.5">
      <c r="B52" s="27" t="s">
        <v>52</v>
      </c>
      <c r="C52" s="39">
        <f aca="true" t="shared" si="20" ref="C52:K53">+C27/C$26*100</f>
        <v>87.90403708559138</v>
      </c>
      <c r="D52" s="39">
        <f t="shared" si="20"/>
        <v>87.86539174681248</v>
      </c>
      <c r="E52" s="39">
        <f t="shared" si="20"/>
        <v>87.66412884980646</v>
      </c>
      <c r="F52" s="39">
        <f t="shared" si="20"/>
        <v>85.31632185320674</v>
      </c>
      <c r="G52" s="39">
        <f t="shared" si="20"/>
        <v>85.06666854550944</v>
      </c>
      <c r="H52" s="39">
        <f t="shared" si="20"/>
        <v>84.32270897759008</v>
      </c>
      <c r="I52" s="39">
        <f t="shared" si="20"/>
        <v>83.89715458911414</v>
      </c>
      <c r="J52" s="39">
        <f t="shared" si="20"/>
        <v>83.99608544885932</v>
      </c>
      <c r="K52" s="39">
        <f t="shared" si="20"/>
        <v>82.73128858374024</v>
      </c>
      <c r="L52" s="39">
        <f aca="true" t="shared" si="21" ref="L52:N53">+L27/L$26*100</f>
        <v>82.66361607721274</v>
      </c>
      <c r="M52" s="39">
        <f t="shared" si="21"/>
        <v>82.35169967417444</v>
      </c>
      <c r="N52" s="39">
        <f t="shared" si="21"/>
        <v>82.09154992214675</v>
      </c>
      <c r="O52" s="27" t="s">
        <v>53</v>
      </c>
      <c r="P52" s="23"/>
    </row>
    <row r="53" spans="2:15" ht="13.5">
      <c r="B53" s="27" t="s">
        <v>54</v>
      </c>
      <c r="C53" s="39">
        <f t="shared" si="20"/>
        <v>12.095962914408616</v>
      </c>
      <c r="D53" s="39">
        <f t="shared" si="20"/>
        <v>12.134608253187519</v>
      </c>
      <c r="E53" s="39">
        <f t="shared" si="20"/>
        <v>12.335871150193542</v>
      </c>
      <c r="F53" s="39">
        <f t="shared" si="20"/>
        <v>14.683678146793259</v>
      </c>
      <c r="G53" s="39">
        <f t="shared" si="20"/>
        <v>14.933331454490547</v>
      </c>
      <c r="H53" s="39">
        <f t="shared" si="20"/>
        <v>15.67729102240991</v>
      </c>
      <c r="I53" s="39">
        <f t="shared" si="20"/>
        <v>16.10284541088587</v>
      </c>
      <c r="J53" s="39">
        <f t="shared" si="20"/>
        <v>16.00391455114068</v>
      </c>
      <c r="K53" s="39">
        <f t="shared" si="20"/>
        <v>17.268711416259766</v>
      </c>
      <c r="L53" s="39">
        <f t="shared" si="21"/>
        <v>17.33638392278727</v>
      </c>
      <c r="M53" s="39">
        <f t="shared" si="21"/>
        <v>17.648300325825566</v>
      </c>
      <c r="N53" s="39">
        <f t="shared" si="21"/>
        <v>17.90845007785323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80" zoomScaleNormal="80" workbookViewId="0" topLeftCell="A1">
      <selection activeCell="B75" sqref="B75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2004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/>
      <c r="R5" s="55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>+C9+C10+C11</f>
        <v>64667.99297635183</v>
      </c>
      <c r="D8" s="13">
        <f aca="true" t="shared" si="0" ref="D8:N8">+D9+D10+D11</f>
        <v>64213.49881576763</v>
      </c>
      <c r="E8" s="13">
        <f t="shared" si="0"/>
        <v>62525.8083144382</v>
      </c>
      <c r="F8" s="13">
        <f t="shared" si="0"/>
        <v>62325.30843021683</v>
      </c>
      <c r="G8" s="13">
        <f t="shared" si="0"/>
        <v>62978.14583870404</v>
      </c>
      <c r="H8" s="13">
        <f t="shared" si="0"/>
        <v>63502.524485854185</v>
      </c>
      <c r="I8" s="13">
        <f t="shared" si="0"/>
        <v>63111.20932046493</v>
      </c>
      <c r="J8" s="13">
        <f t="shared" si="0"/>
        <v>63907.03091740892</v>
      </c>
      <c r="K8" s="13">
        <f t="shared" si="0"/>
        <v>65945.14295668493</v>
      </c>
      <c r="L8" s="13">
        <v>66735.87952852012</v>
      </c>
      <c r="M8" s="13">
        <f t="shared" si="0"/>
        <v>67862.30444823118</v>
      </c>
      <c r="N8" s="13">
        <f t="shared" si="0"/>
        <v>68583.19803401886</v>
      </c>
      <c r="O8" s="14" t="s">
        <v>23</v>
      </c>
      <c r="P8" s="6"/>
      <c r="Q8" s="15"/>
      <c r="R8" s="53"/>
      <c r="S8" s="6"/>
    </row>
    <row r="9" spans="1:18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  <c r="R9" s="53"/>
    </row>
    <row r="10" spans="1:18" s="8" customFormat="1" ht="13.5">
      <c r="A10" s="19" t="s">
        <v>0</v>
      </c>
      <c r="B10" s="20" t="s">
        <v>26</v>
      </c>
      <c r="C10" s="17">
        <v>4925.966119371599</v>
      </c>
      <c r="D10" s="17">
        <v>3968.4567017832005</v>
      </c>
      <c r="E10" s="17">
        <v>3952.4819416007003</v>
      </c>
      <c r="F10" s="17">
        <v>3912.3431749912006</v>
      </c>
      <c r="G10" s="17">
        <v>3917.6115326859003</v>
      </c>
      <c r="H10" s="17">
        <v>3801.965843212101</v>
      </c>
      <c r="I10" s="17">
        <v>3319.9725690982</v>
      </c>
      <c r="J10" s="17">
        <v>3352.9199121764</v>
      </c>
      <c r="K10" s="17">
        <v>3476.0226985742006</v>
      </c>
      <c r="L10" s="17">
        <v>3357.1173638445002</v>
      </c>
      <c r="M10" s="17">
        <v>3423.7433683172</v>
      </c>
      <c r="N10" s="17">
        <v>3445.3605889398013</v>
      </c>
      <c r="O10" s="16" t="s">
        <v>27</v>
      </c>
      <c r="Q10" s="15"/>
      <c r="R10" s="53"/>
    </row>
    <row r="11" spans="1:19" s="8" customFormat="1" ht="13.5">
      <c r="A11" s="19" t="s">
        <v>0</v>
      </c>
      <c r="B11" s="20" t="s">
        <v>28</v>
      </c>
      <c r="C11" s="17">
        <v>59742.02685698023</v>
      </c>
      <c r="D11" s="17">
        <v>60245.042113984426</v>
      </c>
      <c r="E11" s="17">
        <v>58573.3263728375</v>
      </c>
      <c r="F11" s="17">
        <v>58412.96525522563</v>
      </c>
      <c r="G11" s="17">
        <v>59060.53430601814</v>
      </c>
      <c r="H11" s="17">
        <v>59700.558642642085</v>
      </c>
      <c r="I11" s="17">
        <v>59791.23675136673</v>
      </c>
      <c r="J11" s="17">
        <v>60554.11100523252</v>
      </c>
      <c r="K11" s="17">
        <v>62469.12025811072</v>
      </c>
      <c r="L11" s="17">
        <v>63378.762164675616</v>
      </c>
      <c r="M11" s="17">
        <v>64438.56107991398</v>
      </c>
      <c r="N11" s="17">
        <v>65137.83744507906</v>
      </c>
      <c r="O11" s="16" t="s">
        <v>29</v>
      </c>
      <c r="Q11" s="15"/>
      <c r="R11" s="53"/>
      <c r="S11" s="22"/>
    </row>
    <row r="12" spans="1:18" ht="13.5">
      <c r="A12" s="11" t="s">
        <v>0</v>
      </c>
      <c r="B12" s="12" t="s">
        <v>30</v>
      </c>
      <c r="C12" s="13">
        <f>+C13+C18</f>
        <v>64667.9929763518</v>
      </c>
      <c r="D12" s="13">
        <f aca="true" t="shared" si="1" ref="D12:N12">+D13+D18</f>
        <v>64213.4988157676</v>
      </c>
      <c r="E12" s="13">
        <f t="shared" si="1"/>
        <v>62525.808314438196</v>
      </c>
      <c r="F12" s="13">
        <f t="shared" si="1"/>
        <v>62325.30843021681</v>
      </c>
      <c r="G12" s="13">
        <f t="shared" si="1"/>
        <v>62978.145838704004</v>
      </c>
      <c r="H12" s="13">
        <f t="shared" si="1"/>
        <v>63502.5244858542</v>
      </c>
      <c r="I12" s="13">
        <f t="shared" si="1"/>
        <v>63111.2093204649</v>
      </c>
      <c r="J12" s="13">
        <f t="shared" si="1"/>
        <v>63907.0309174089</v>
      </c>
      <c r="K12" s="13">
        <f t="shared" si="1"/>
        <v>65945.1429566849</v>
      </c>
      <c r="L12" s="13">
        <f t="shared" si="1"/>
        <v>66735.87952852009</v>
      </c>
      <c r="M12" s="13">
        <f t="shared" si="1"/>
        <v>67862.30444823121</v>
      </c>
      <c r="N12" s="13">
        <f t="shared" si="1"/>
        <v>68583.19803401889</v>
      </c>
      <c r="O12" s="12" t="s">
        <v>31</v>
      </c>
      <c r="P12" s="23"/>
      <c r="Q12" s="15"/>
      <c r="R12" s="53"/>
    </row>
    <row r="13" spans="1:18" ht="13.5">
      <c r="A13" s="11"/>
      <c r="B13" s="24" t="s">
        <v>32</v>
      </c>
      <c r="C13" s="25">
        <f>+C14+C16+C17</f>
        <v>36509.5059231016</v>
      </c>
      <c r="D13" s="25">
        <f aca="true" t="shared" si="2" ref="D13:N13">+D14+D16+D17</f>
        <v>36338.8326685379</v>
      </c>
      <c r="E13" s="25">
        <f t="shared" si="2"/>
        <v>36053.9776636701</v>
      </c>
      <c r="F13" s="25">
        <f t="shared" si="2"/>
        <v>36195.79613838991</v>
      </c>
      <c r="G13" s="25">
        <f t="shared" si="2"/>
        <v>36480.92240697631</v>
      </c>
      <c r="H13" s="25">
        <f t="shared" si="2"/>
        <v>36329.81562610371</v>
      </c>
      <c r="I13" s="25">
        <f t="shared" si="2"/>
        <v>36540.236202233</v>
      </c>
      <c r="J13" s="25">
        <f t="shared" si="2"/>
        <v>37295.029115315796</v>
      </c>
      <c r="K13" s="25">
        <f t="shared" si="2"/>
        <v>37405.1312689171</v>
      </c>
      <c r="L13" s="25">
        <f t="shared" si="2"/>
        <v>37777.204338216805</v>
      </c>
      <c r="M13" s="25">
        <f t="shared" si="2"/>
        <v>38457.741963106804</v>
      </c>
      <c r="N13" s="25">
        <f t="shared" si="2"/>
        <v>38854.16811230029</v>
      </c>
      <c r="O13" s="24" t="s">
        <v>33</v>
      </c>
      <c r="P13" s="26"/>
      <c r="Q13" s="15"/>
      <c r="R13" s="53"/>
    </row>
    <row r="14" spans="1:18" ht="13.5">
      <c r="A14" s="11" t="s">
        <v>0</v>
      </c>
      <c r="B14" s="27" t="s">
        <v>34</v>
      </c>
      <c r="C14" s="28">
        <v>23479.933464122398</v>
      </c>
      <c r="D14" s="28">
        <v>23469.1854584258</v>
      </c>
      <c r="E14" s="28">
        <v>23344.247429378</v>
      </c>
      <c r="F14" s="28">
        <v>23717.294483222002</v>
      </c>
      <c r="G14" s="28">
        <v>24055.3642594379</v>
      </c>
      <c r="H14" s="28">
        <v>24145.428603761902</v>
      </c>
      <c r="I14" s="28">
        <v>24459.902292812098</v>
      </c>
      <c r="J14" s="28">
        <v>25161.148355257093</v>
      </c>
      <c r="K14" s="28">
        <v>25254.572145682996</v>
      </c>
      <c r="L14" s="28">
        <v>25461.970366300702</v>
      </c>
      <c r="M14" s="28">
        <v>25941.6604125403</v>
      </c>
      <c r="N14" s="28">
        <v>26263.846771121094</v>
      </c>
      <c r="O14" s="29" t="s">
        <v>35</v>
      </c>
      <c r="P14" s="26"/>
      <c r="Q14" s="15"/>
      <c r="R14" s="53"/>
    </row>
    <row r="15" spans="1:19" ht="13.5">
      <c r="A15" s="11"/>
      <c r="B15" s="30" t="s">
        <v>36</v>
      </c>
      <c r="C15" s="31">
        <v>16670.6847235</v>
      </c>
      <c r="D15" s="31">
        <v>16664.719169375</v>
      </c>
      <c r="E15" s="31">
        <v>16596.396690999998</v>
      </c>
      <c r="F15" s="31">
        <v>16684.51694875</v>
      </c>
      <c r="G15" s="31">
        <v>16975.7119865</v>
      </c>
      <c r="H15" s="31">
        <v>16953.765514</v>
      </c>
      <c r="I15" s="31">
        <v>16768.818501875</v>
      </c>
      <c r="J15" s="31">
        <v>17476.558653125</v>
      </c>
      <c r="K15" s="31">
        <v>17567.926845625</v>
      </c>
      <c r="L15" s="31">
        <v>17858.13288</v>
      </c>
      <c r="M15" s="31">
        <v>18246.76756</v>
      </c>
      <c r="N15" s="31">
        <v>18445.2548</v>
      </c>
      <c r="O15" s="32" t="s">
        <v>37</v>
      </c>
      <c r="P15" s="26"/>
      <c r="Q15" s="15"/>
      <c r="R15" s="53"/>
      <c r="S15" s="6"/>
    </row>
    <row r="16" spans="1:18" ht="13.5">
      <c r="A16" s="11" t="s">
        <v>0</v>
      </c>
      <c r="B16" s="27" t="s">
        <v>38</v>
      </c>
      <c r="C16" s="28">
        <v>6907.447694615801</v>
      </c>
      <c r="D16" s="28">
        <v>6778.904580020402</v>
      </c>
      <c r="E16" s="28">
        <v>6725.905128615999</v>
      </c>
      <c r="F16" s="28">
        <v>6518.994469014501</v>
      </c>
      <c r="G16" s="28">
        <v>6547.032635335601</v>
      </c>
      <c r="H16" s="28">
        <v>6440.3185905303</v>
      </c>
      <c r="I16" s="28">
        <v>6325.169386502299</v>
      </c>
      <c r="J16" s="28">
        <v>6316.657130709296</v>
      </c>
      <c r="K16" s="28">
        <v>6268.139337654201</v>
      </c>
      <c r="L16" s="28">
        <v>6435.898081392299</v>
      </c>
      <c r="M16" s="28">
        <v>6587.963532605399</v>
      </c>
      <c r="N16" s="28">
        <v>6522.416541384997</v>
      </c>
      <c r="O16" s="29" t="s">
        <v>39</v>
      </c>
      <c r="P16" s="26"/>
      <c r="Q16" s="15"/>
      <c r="R16" s="53"/>
    </row>
    <row r="17" spans="1:18" ht="13.5">
      <c r="A17" s="11"/>
      <c r="B17" s="27" t="s">
        <v>48</v>
      </c>
      <c r="C17" s="28">
        <v>6122.124764363401</v>
      </c>
      <c r="D17" s="28">
        <v>6090.7426300916995</v>
      </c>
      <c r="E17" s="28">
        <v>5983.825105676104</v>
      </c>
      <c r="F17" s="28">
        <v>5959.507186153402</v>
      </c>
      <c r="G17" s="28">
        <v>5878.525512202806</v>
      </c>
      <c r="H17" s="28">
        <v>5744.068431811502</v>
      </c>
      <c r="I17" s="28">
        <v>5755.164522918604</v>
      </c>
      <c r="J17" s="28">
        <v>5817.223629349405</v>
      </c>
      <c r="K17" s="28">
        <v>5882.419785579903</v>
      </c>
      <c r="L17" s="28">
        <v>5879.335890523803</v>
      </c>
      <c r="M17" s="28">
        <v>5928.118017961102</v>
      </c>
      <c r="N17" s="28">
        <v>6067.904799794202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28158.487053250203</v>
      </c>
      <c r="D18" s="25">
        <v>27874.666147229702</v>
      </c>
      <c r="E18" s="25">
        <v>26471.830650768097</v>
      </c>
      <c r="F18" s="25">
        <v>26129.512291826908</v>
      </c>
      <c r="G18" s="25">
        <v>26497.223431727696</v>
      </c>
      <c r="H18" s="25">
        <v>27172.708859750495</v>
      </c>
      <c r="I18" s="25">
        <v>26570.973118231897</v>
      </c>
      <c r="J18" s="25">
        <v>26612.001802093102</v>
      </c>
      <c r="K18" s="25">
        <v>28540.011687767797</v>
      </c>
      <c r="L18" s="25">
        <v>28958.67519030329</v>
      </c>
      <c r="M18" s="25">
        <v>29404.562485124403</v>
      </c>
      <c r="N18" s="25">
        <v>29729.029921718593</v>
      </c>
      <c r="O18" s="33" t="s">
        <v>41</v>
      </c>
      <c r="P18" s="26"/>
      <c r="Q18" s="15"/>
      <c r="R18" s="53"/>
    </row>
    <row r="19" spans="1:18" ht="13.5">
      <c r="A19" s="11" t="s">
        <v>0</v>
      </c>
      <c r="B19" s="34" t="s">
        <v>42</v>
      </c>
      <c r="C19" s="13">
        <f>+C20+C21+C22+C23+C24</f>
        <v>64667.99297625179</v>
      </c>
      <c r="D19" s="13">
        <f aca="true" t="shared" si="3" ref="D19:N19">+D20+D21+D22+D23+D24</f>
        <v>64213.498815667605</v>
      </c>
      <c r="E19" s="13">
        <f t="shared" si="3"/>
        <v>62525.80831433818</v>
      </c>
      <c r="F19" s="13">
        <f t="shared" si="3"/>
        <v>62325.30843011679</v>
      </c>
      <c r="G19" s="13">
        <f t="shared" si="3"/>
        <v>62978.14583860399</v>
      </c>
      <c r="H19" s="13">
        <f t="shared" si="3"/>
        <v>63502.5244857542</v>
      </c>
      <c r="I19" s="13">
        <f t="shared" si="3"/>
        <v>63111.20932036491</v>
      </c>
      <c r="J19" s="13">
        <f t="shared" si="3"/>
        <v>63907.0309173089</v>
      </c>
      <c r="K19" s="13">
        <f t="shared" si="3"/>
        <v>65945.1429565849</v>
      </c>
      <c r="L19" s="13">
        <v>66735.8795285201</v>
      </c>
      <c r="M19" s="13">
        <f t="shared" si="3"/>
        <v>67862.30444813121</v>
      </c>
      <c r="N19" s="13">
        <f t="shared" si="3"/>
        <v>68583.1980339189</v>
      </c>
      <c r="O19" s="34" t="s">
        <v>43</v>
      </c>
      <c r="Q19" s="15"/>
      <c r="R19" s="53"/>
    </row>
    <row r="20" spans="1:18" ht="13.5">
      <c r="A20" s="11" t="s">
        <v>0</v>
      </c>
      <c r="B20" s="27" t="s">
        <v>44</v>
      </c>
      <c r="C20" s="28">
        <v>27088.2995999417</v>
      </c>
      <c r="D20" s="28">
        <v>26990.1567002673</v>
      </c>
      <c r="E20" s="28">
        <v>26868.44468187549</v>
      </c>
      <c r="F20" s="28">
        <v>27182.025416675588</v>
      </c>
      <c r="G20" s="28">
        <v>27029.50882990878</v>
      </c>
      <c r="H20" s="28">
        <v>27741.2241528047</v>
      </c>
      <c r="I20" s="28">
        <v>28282.41880499091</v>
      </c>
      <c r="J20" s="28">
        <v>28231.844470267206</v>
      </c>
      <c r="K20" s="28">
        <v>29254.563031984006</v>
      </c>
      <c r="L20" s="28">
        <v>29039.417715826006</v>
      </c>
      <c r="M20" s="28">
        <v>28959.5335784292</v>
      </c>
      <c r="N20" s="28">
        <v>29038.772205144985</v>
      </c>
      <c r="O20" s="27" t="s">
        <v>44</v>
      </c>
      <c r="Q20" s="15"/>
      <c r="R20" s="53"/>
    </row>
    <row r="21" spans="1:18" ht="13.5">
      <c r="A21" s="11" t="s">
        <v>0</v>
      </c>
      <c r="B21" s="27" t="s">
        <v>45</v>
      </c>
      <c r="C21" s="28">
        <v>3786.4816459033004</v>
      </c>
      <c r="D21" s="28">
        <v>3392.5357964286986</v>
      </c>
      <c r="E21" s="28">
        <v>3437.7203372974</v>
      </c>
      <c r="F21" s="28">
        <v>3265.0074658960993</v>
      </c>
      <c r="G21" s="28">
        <v>3235.174152103799</v>
      </c>
      <c r="H21" s="28">
        <v>3288.1103666462004</v>
      </c>
      <c r="I21" s="28">
        <v>2699.7506944928</v>
      </c>
      <c r="J21" s="28">
        <v>2742.414567217899</v>
      </c>
      <c r="K21" s="28">
        <v>2689.056721775</v>
      </c>
      <c r="L21" s="28">
        <v>2782.2000509323007</v>
      </c>
      <c r="M21" s="28">
        <v>2904.9089276956</v>
      </c>
      <c r="N21" s="28">
        <v>2871.924434882001</v>
      </c>
      <c r="O21" s="27" t="s">
        <v>45</v>
      </c>
      <c r="Q21" s="15"/>
      <c r="R21" s="53"/>
    </row>
    <row r="22" spans="1:18" ht="13.5">
      <c r="A22" s="35" t="s">
        <v>0</v>
      </c>
      <c r="B22" s="36" t="s">
        <v>46</v>
      </c>
      <c r="C22" s="28">
        <v>16553.81131598721</v>
      </c>
      <c r="D22" s="28">
        <v>16596.0680502002</v>
      </c>
      <c r="E22" s="28">
        <v>15058.343191124597</v>
      </c>
      <c r="F22" s="28">
        <v>14639.281526619805</v>
      </c>
      <c r="G22" s="28">
        <v>15175.290650018804</v>
      </c>
      <c r="H22" s="28">
        <v>14967.752546974196</v>
      </c>
      <c r="I22" s="28">
        <v>14815.360864927998</v>
      </c>
      <c r="J22" s="28">
        <v>14911.519842043595</v>
      </c>
      <c r="K22" s="28">
        <v>15889.186571119899</v>
      </c>
      <c r="L22" s="28">
        <v>16501.462822718797</v>
      </c>
      <c r="M22" s="28">
        <v>17191.258915353614</v>
      </c>
      <c r="N22" s="28">
        <v>17664.619648270414</v>
      </c>
      <c r="O22" s="36" t="s">
        <v>46</v>
      </c>
      <c r="Q22" s="15"/>
      <c r="R22" s="53"/>
    </row>
    <row r="23" spans="1:18" ht="13.5">
      <c r="A23" s="35"/>
      <c r="B23" s="36" t="s">
        <v>47</v>
      </c>
      <c r="C23" s="28">
        <v>16678.077371327097</v>
      </c>
      <c r="D23" s="28">
        <v>16672.109171765398</v>
      </c>
      <c r="E23" s="28">
        <v>16604.6680286991</v>
      </c>
      <c r="F23" s="28">
        <v>16692.6198282326</v>
      </c>
      <c r="G23" s="28">
        <v>16982.9943475881</v>
      </c>
      <c r="H23" s="28">
        <v>16961.0384603349</v>
      </c>
      <c r="I23" s="28">
        <v>16776.0403607864</v>
      </c>
      <c r="J23" s="28">
        <v>17483.7998370561</v>
      </c>
      <c r="K23" s="28">
        <v>17575.2737882806</v>
      </c>
      <c r="L23" s="28">
        <v>17865.629513255</v>
      </c>
      <c r="M23" s="28">
        <v>18253.4248970957</v>
      </c>
      <c r="N23" s="28">
        <v>18452.4751667213</v>
      </c>
      <c r="O23" s="36" t="s">
        <v>47</v>
      </c>
      <c r="Q23" s="15"/>
      <c r="R23" s="53"/>
    </row>
    <row r="24" spans="1:18" ht="13.5">
      <c r="A24" s="35" t="s">
        <v>0</v>
      </c>
      <c r="B24" s="27" t="s">
        <v>48</v>
      </c>
      <c r="C24" s="28">
        <v>561.3230430924887</v>
      </c>
      <c r="D24" s="28">
        <v>562.6290970060072</v>
      </c>
      <c r="E24" s="28">
        <v>556.6320753415894</v>
      </c>
      <c r="F24" s="28">
        <v>546.3741926927032</v>
      </c>
      <c r="G24" s="28">
        <v>555.1778589845053</v>
      </c>
      <c r="H24" s="28">
        <v>544.3989589941993</v>
      </c>
      <c r="I24" s="28">
        <v>537.6385951668053</v>
      </c>
      <c r="J24" s="28">
        <v>537.4522007240957</v>
      </c>
      <c r="K24" s="28">
        <v>537.0628434253922</v>
      </c>
      <c r="L24" s="28">
        <v>547.1694257879972</v>
      </c>
      <c r="M24" s="28">
        <v>553.1781295570981</v>
      </c>
      <c r="N24" s="28">
        <v>555.4065789002088</v>
      </c>
      <c r="O24" s="27" t="s">
        <v>49</v>
      </c>
      <c r="Q24" s="15"/>
      <c r="R24" s="53"/>
    </row>
    <row r="25" spans="1:18" ht="13.5">
      <c r="A25" s="11"/>
      <c r="B25" s="34" t="s">
        <v>50</v>
      </c>
      <c r="C25" s="13">
        <f>+C26+C27</f>
        <v>64667.99297635183</v>
      </c>
      <c r="D25" s="13">
        <f aca="true" t="shared" si="4" ref="D25:N25">+D26+D27</f>
        <v>64213.49881576764</v>
      </c>
      <c r="E25" s="13">
        <f t="shared" si="4"/>
        <v>62525.808314438225</v>
      </c>
      <c r="F25" s="13">
        <f t="shared" si="4"/>
        <v>62325.30843021684</v>
      </c>
      <c r="G25" s="13">
        <f t="shared" si="4"/>
        <v>62978.14583870406</v>
      </c>
      <c r="H25" s="13">
        <f t="shared" si="4"/>
        <v>63502.52448585419</v>
      </c>
      <c r="I25" s="13">
        <f t="shared" si="4"/>
        <v>63111.20932046492</v>
      </c>
      <c r="J25" s="13">
        <f t="shared" si="4"/>
        <v>63907.030917408905</v>
      </c>
      <c r="K25" s="13">
        <f t="shared" si="4"/>
        <v>65945.14295668494</v>
      </c>
      <c r="L25" s="13">
        <v>66735.87952852012</v>
      </c>
      <c r="M25" s="13">
        <f t="shared" si="4"/>
        <v>67862.3044482312</v>
      </c>
      <c r="N25" s="13">
        <f t="shared" si="4"/>
        <v>68583.19803401892</v>
      </c>
      <c r="O25" s="34" t="s">
        <v>51</v>
      </c>
      <c r="Q25" s="15"/>
      <c r="R25" s="53"/>
    </row>
    <row r="26" spans="1:18" ht="13.5">
      <c r="A26" s="35"/>
      <c r="B26" s="27" t="s">
        <v>52</v>
      </c>
      <c r="C26" s="28">
        <v>39480.82768678293</v>
      </c>
      <c r="D26" s="28">
        <v>39038.463942366936</v>
      </c>
      <c r="E26" s="28">
        <v>37556.38679760992</v>
      </c>
      <c r="F26" s="28">
        <v>36964.87677222274</v>
      </c>
      <c r="G26" s="28">
        <v>37342.44534070596</v>
      </c>
      <c r="H26" s="28">
        <v>37901.05499690829</v>
      </c>
      <c r="I26" s="28">
        <v>37235.14285379352</v>
      </c>
      <c r="J26" s="28">
        <v>37286.06013059201</v>
      </c>
      <c r="K26" s="28">
        <v>39188.08356527604</v>
      </c>
      <c r="L26" s="28">
        <v>39821.04530879562</v>
      </c>
      <c r="M26" s="28">
        <v>40452.30284793239</v>
      </c>
      <c r="N26" s="28">
        <v>40764.87102302411</v>
      </c>
      <c r="O26" s="27" t="s">
        <v>53</v>
      </c>
      <c r="Q26" s="15"/>
      <c r="R26" s="53"/>
    </row>
    <row r="27" spans="1:18" ht="13.5">
      <c r="A27" s="35"/>
      <c r="B27" s="27" t="s">
        <v>54</v>
      </c>
      <c r="C27" s="28">
        <v>25187.1652895689</v>
      </c>
      <c r="D27" s="28">
        <v>25175.034873400706</v>
      </c>
      <c r="E27" s="28">
        <v>24969.4215168283</v>
      </c>
      <c r="F27" s="28">
        <v>25360.431657994104</v>
      </c>
      <c r="G27" s="28">
        <v>25635.7004979981</v>
      </c>
      <c r="H27" s="28">
        <v>25601.4694889459</v>
      </c>
      <c r="I27" s="28">
        <v>25876.0664666714</v>
      </c>
      <c r="J27" s="28">
        <v>26620.970786816895</v>
      </c>
      <c r="K27" s="28">
        <v>26757.059391408897</v>
      </c>
      <c r="L27" s="28">
        <v>26914.834219724497</v>
      </c>
      <c r="M27" s="28">
        <v>27410.0016002988</v>
      </c>
      <c r="N27" s="28">
        <v>27818.3270109948</v>
      </c>
      <c r="O27" s="27" t="s">
        <v>55</v>
      </c>
      <c r="Q27" s="15"/>
      <c r="R27" s="53"/>
    </row>
    <row r="28" spans="3:14" ht="13.5">
      <c r="C28" s="10"/>
      <c r="D28" s="7"/>
      <c r="E28" s="7"/>
      <c r="N28" s="10"/>
    </row>
    <row r="29" spans="3:14" ht="13.5">
      <c r="C29" s="67">
        <v>2004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5" ht="13.5">
      <c r="B30" s="47" t="s">
        <v>56</v>
      </c>
      <c r="C30" s="44" t="s">
        <v>5</v>
      </c>
      <c r="D30" s="44" t="s">
        <v>6</v>
      </c>
      <c r="E30" s="44" t="s">
        <v>7</v>
      </c>
      <c r="F30" s="44" t="s">
        <v>8</v>
      </c>
      <c r="G30" s="44" t="s">
        <v>9</v>
      </c>
      <c r="H30" s="44" t="s">
        <v>10</v>
      </c>
      <c r="I30" s="44" t="s">
        <v>11</v>
      </c>
      <c r="J30" s="44" t="s">
        <v>12</v>
      </c>
      <c r="K30" s="44" t="s">
        <v>13</v>
      </c>
      <c r="L30" s="44" t="s">
        <v>14</v>
      </c>
      <c r="M30" s="44" t="s">
        <v>15</v>
      </c>
      <c r="N30" s="44" t="s">
        <v>16</v>
      </c>
      <c r="O30" s="50" t="s">
        <v>57</v>
      </c>
    </row>
    <row r="31" spans="2:15" ht="13.5">
      <c r="B31" s="51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1" t="s">
        <v>20</v>
      </c>
    </row>
    <row r="32" spans="2:15" ht="13.5">
      <c r="B32" s="12" t="s">
        <v>22</v>
      </c>
      <c r="C32" s="37">
        <f aca="true" t="shared" si="5" ref="C32:N32">SUM(C33:C35)</f>
        <v>99.99999999999999</v>
      </c>
      <c r="D32" s="37">
        <f t="shared" si="5"/>
        <v>99.99999999999999</v>
      </c>
      <c r="E32" s="37">
        <f t="shared" si="5"/>
        <v>100.00000000000001</v>
      </c>
      <c r="F32" s="37">
        <f t="shared" si="5"/>
        <v>100.00000000000001</v>
      </c>
      <c r="G32" s="37">
        <f t="shared" si="5"/>
        <v>100</v>
      </c>
      <c r="H32" s="37">
        <f t="shared" si="5"/>
        <v>100</v>
      </c>
      <c r="I32" s="37">
        <f t="shared" si="5"/>
        <v>100</v>
      </c>
      <c r="J32" s="37">
        <f t="shared" si="5"/>
        <v>99.99999999999999</v>
      </c>
      <c r="K32" s="37">
        <f t="shared" si="5"/>
        <v>99.99999999999999</v>
      </c>
      <c r="L32" s="37">
        <f t="shared" si="5"/>
        <v>100</v>
      </c>
      <c r="M32" s="37">
        <f t="shared" si="5"/>
        <v>100.00000000000001</v>
      </c>
      <c r="N32" s="37">
        <f t="shared" si="5"/>
        <v>100</v>
      </c>
      <c r="O32" s="14" t="s">
        <v>23</v>
      </c>
    </row>
    <row r="33" spans="2:15" ht="13.5">
      <c r="B33" s="16" t="s">
        <v>24</v>
      </c>
      <c r="C33" s="38">
        <f aca="true" t="shared" si="6" ref="C33:N35">C9/C$8*100</f>
        <v>0</v>
      </c>
      <c r="D33" s="38">
        <f t="shared" si="6"/>
        <v>0</v>
      </c>
      <c r="E33" s="38">
        <f t="shared" si="6"/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18" t="s">
        <v>25</v>
      </c>
    </row>
    <row r="34" spans="2:15" ht="13.5">
      <c r="B34" s="20" t="s">
        <v>26</v>
      </c>
      <c r="C34" s="39">
        <f t="shared" si="6"/>
        <v>7.617317149726535</v>
      </c>
      <c r="D34" s="39">
        <f t="shared" si="6"/>
        <v>6.1800972925785285</v>
      </c>
      <c r="E34" s="39">
        <f t="shared" si="6"/>
        <v>6.3213608078826065</v>
      </c>
      <c r="F34" s="39">
        <f t="shared" si="6"/>
        <v>6.277294526944373</v>
      </c>
      <c r="G34" s="39">
        <f t="shared" si="6"/>
        <v>6.220588873352129</v>
      </c>
      <c r="H34" s="39">
        <f t="shared" si="6"/>
        <v>5.987109762949702</v>
      </c>
      <c r="I34" s="39">
        <f t="shared" si="6"/>
        <v>5.260511729762783</v>
      </c>
      <c r="J34" s="39">
        <f t="shared" si="6"/>
        <v>5.2465587339045525</v>
      </c>
      <c r="K34" s="39">
        <f t="shared" si="6"/>
        <v>5.271082209735104</v>
      </c>
      <c r="L34" s="39">
        <f t="shared" si="6"/>
        <v>5.030453464556213</v>
      </c>
      <c r="M34" s="39">
        <f t="shared" si="6"/>
        <v>5.045132781968825</v>
      </c>
      <c r="N34" s="39">
        <f t="shared" si="6"/>
        <v>5.02362194779955</v>
      </c>
      <c r="O34" s="16" t="s">
        <v>27</v>
      </c>
    </row>
    <row r="35" spans="2:17" ht="13.5">
      <c r="B35" s="20" t="s">
        <v>28</v>
      </c>
      <c r="C35" s="39">
        <f t="shared" si="6"/>
        <v>92.38268285027345</v>
      </c>
      <c r="D35" s="39">
        <f t="shared" si="6"/>
        <v>93.81990270742146</v>
      </c>
      <c r="E35" s="39">
        <f t="shared" si="6"/>
        <v>93.6786391921174</v>
      </c>
      <c r="F35" s="39">
        <f t="shared" si="6"/>
        <v>93.72270547305564</v>
      </c>
      <c r="G35" s="39">
        <f t="shared" si="6"/>
        <v>93.77941112664787</v>
      </c>
      <c r="H35" s="39">
        <f t="shared" si="6"/>
        <v>94.0128902370503</v>
      </c>
      <c r="I35" s="39">
        <f t="shared" si="6"/>
        <v>94.73948827023722</v>
      </c>
      <c r="J35" s="39">
        <f t="shared" si="6"/>
        <v>94.75344126609544</v>
      </c>
      <c r="K35" s="39">
        <f t="shared" si="6"/>
        <v>94.72891779026489</v>
      </c>
      <c r="L35" s="39">
        <f t="shared" si="6"/>
        <v>94.96954653544378</v>
      </c>
      <c r="M35" s="39">
        <f t="shared" si="6"/>
        <v>94.95486721803118</v>
      </c>
      <c r="N35" s="39">
        <f t="shared" si="6"/>
        <v>94.97637805220045</v>
      </c>
      <c r="O35" s="16" t="s">
        <v>29</v>
      </c>
      <c r="Q35" s="23"/>
    </row>
    <row r="36" spans="2:15" ht="13.5">
      <c r="B36" s="12" t="s">
        <v>30</v>
      </c>
      <c r="C36" s="37">
        <f>+C37+C42</f>
        <v>100</v>
      </c>
      <c r="D36" s="37">
        <f aca="true" t="shared" si="7" ref="D36:N36">+D37+D42</f>
        <v>100</v>
      </c>
      <c r="E36" s="37">
        <f t="shared" si="7"/>
        <v>100</v>
      </c>
      <c r="F36" s="37">
        <f t="shared" si="7"/>
        <v>100</v>
      </c>
      <c r="G36" s="37">
        <f t="shared" si="7"/>
        <v>100</v>
      </c>
      <c r="H36" s="37">
        <f t="shared" si="7"/>
        <v>100</v>
      </c>
      <c r="I36" s="37">
        <f t="shared" si="7"/>
        <v>100</v>
      </c>
      <c r="J36" s="37">
        <f t="shared" si="7"/>
        <v>100</v>
      </c>
      <c r="K36" s="37">
        <f t="shared" si="7"/>
        <v>100</v>
      </c>
      <c r="L36" s="37">
        <f t="shared" si="7"/>
        <v>100</v>
      </c>
      <c r="M36" s="37">
        <f t="shared" si="7"/>
        <v>99.99999999999999</v>
      </c>
      <c r="N36" s="37">
        <f t="shared" si="7"/>
        <v>100</v>
      </c>
      <c r="O36" s="12" t="s">
        <v>31</v>
      </c>
    </row>
    <row r="37" spans="2:15" ht="13.5">
      <c r="B37" s="24" t="s">
        <v>32</v>
      </c>
      <c r="C37" s="40">
        <f>+C38+C40+C41</f>
        <v>56.45684092353481</v>
      </c>
      <c r="D37" s="40">
        <f aca="true" t="shared" si="8" ref="D37:N37">+D38+D40+D41</f>
        <v>56.590644239455315</v>
      </c>
      <c r="E37" s="40">
        <f t="shared" si="8"/>
        <v>57.66255348888416</v>
      </c>
      <c r="F37" s="40">
        <f t="shared" si="8"/>
        <v>58.075598902036575</v>
      </c>
      <c r="G37" s="40">
        <f t="shared" si="8"/>
        <v>57.92632018797305</v>
      </c>
      <c r="H37" s="40">
        <f t="shared" si="8"/>
        <v>57.21003364865679</v>
      </c>
      <c r="I37" s="40">
        <f t="shared" si="8"/>
        <v>57.8981714907247</v>
      </c>
      <c r="J37" s="40">
        <f t="shared" si="8"/>
        <v>58.35825664239436</v>
      </c>
      <c r="K37" s="40">
        <f t="shared" si="8"/>
        <v>56.72158644570096</v>
      </c>
      <c r="L37" s="40">
        <f t="shared" si="8"/>
        <v>56.607037481348286</v>
      </c>
      <c r="M37" s="40">
        <f t="shared" si="8"/>
        <v>56.6702564491371</v>
      </c>
      <c r="N37" s="40">
        <f t="shared" si="8"/>
        <v>56.65260475754967</v>
      </c>
      <c r="O37" s="24" t="s">
        <v>33</v>
      </c>
    </row>
    <row r="38" spans="2:15" ht="13.5">
      <c r="B38" s="27" t="s">
        <v>34</v>
      </c>
      <c r="C38" s="39">
        <f aca="true" t="shared" si="9" ref="C38:N38">C14/C$12*100</f>
        <v>36.30843077611623</v>
      </c>
      <c r="D38" s="39">
        <f t="shared" si="9"/>
        <v>36.54867884673331</v>
      </c>
      <c r="E38" s="39">
        <f t="shared" si="9"/>
        <v>37.33537887584165</v>
      </c>
      <c r="F38" s="39">
        <f t="shared" si="9"/>
        <v>38.054034678027016</v>
      </c>
      <c r="G38" s="39">
        <f t="shared" si="9"/>
        <v>38.196367865524515</v>
      </c>
      <c r="H38" s="39">
        <f t="shared" si="9"/>
        <v>38.02278539200521</v>
      </c>
      <c r="I38" s="39">
        <f t="shared" si="9"/>
        <v>38.756827124972475</v>
      </c>
      <c r="J38" s="39">
        <f t="shared" si="9"/>
        <v>39.371486977347516</v>
      </c>
      <c r="K38" s="39">
        <f t="shared" si="9"/>
        <v>38.29633391237182</v>
      </c>
      <c r="L38" s="39">
        <f t="shared" si="9"/>
        <v>38.15334501648297</v>
      </c>
      <c r="M38" s="39">
        <f t="shared" si="9"/>
        <v>38.22690759393517</v>
      </c>
      <c r="N38" s="39">
        <f t="shared" si="9"/>
        <v>38.294870353076284</v>
      </c>
      <c r="O38" s="29" t="s">
        <v>35</v>
      </c>
    </row>
    <row r="39" spans="2:15" ht="13.5">
      <c r="B39" s="30" t="s">
        <v>36</v>
      </c>
      <c r="C39" s="41">
        <f aca="true" t="shared" si="10" ref="C39:N39">C15/C14*100</f>
        <v>70.99971023756517</v>
      </c>
      <c r="D39" s="41">
        <f t="shared" si="10"/>
        <v>71.00680677177958</v>
      </c>
      <c r="E39" s="41">
        <f t="shared" si="10"/>
        <v>71.09416031169185</v>
      </c>
      <c r="F39" s="41">
        <f t="shared" si="10"/>
        <v>70.34747138023224</v>
      </c>
      <c r="G39" s="41">
        <f t="shared" si="10"/>
        <v>70.56934080655101</v>
      </c>
      <c r="H39" s="41">
        <f t="shared" si="10"/>
        <v>70.21521875722087</v>
      </c>
      <c r="I39" s="41">
        <f t="shared" si="10"/>
        <v>68.55635930648327</v>
      </c>
      <c r="J39" s="41">
        <f t="shared" si="10"/>
        <v>69.45850962908655</v>
      </c>
      <c r="K39" s="41">
        <f t="shared" si="10"/>
        <v>69.56335171422832</v>
      </c>
      <c r="L39" s="41">
        <f t="shared" si="10"/>
        <v>70.13649227883599</v>
      </c>
      <c r="M39" s="41">
        <f t="shared" si="10"/>
        <v>70.33770109479747</v>
      </c>
      <c r="N39" s="41">
        <f t="shared" si="10"/>
        <v>70.2305909745172</v>
      </c>
      <c r="O39" s="32" t="s">
        <v>37</v>
      </c>
    </row>
    <row r="40" spans="2:15" ht="13.5">
      <c r="B40" s="27" t="s">
        <v>38</v>
      </c>
      <c r="C40" s="39">
        <f aca="true" t="shared" si="11" ref="C40:N40">C16/C$12*100</f>
        <v>10.681401071379716</v>
      </c>
      <c r="D40" s="39">
        <f t="shared" si="11"/>
        <v>10.556821704217501</v>
      </c>
      <c r="E40" s="39">
        <f t="shared" si="11"/>
        <v>10.757006282576729</v>
      </c>
      <c r="F40" s="39">
        <f t="shared" si="11"/>
        <v>10.459626487550498</v>
      </c>
      <c r="G40" s="39">
        <f t="shared" si="11"/>
        <v>10.395721481072949</v>
      </c>
      <c r="H40" s="39">
        <f t="shared" si="11"/>
        <v>10.141830805427182</v>
      </c>
      <c r="I40" s="39">
        <f t="shared" si="11"/>
        <v>10.022259840378709</v>
      </c>
      <c r="J40" s="39">
        <f t="shared" si="11"/>
        <v>9.884134875351528</v>
      </c>
      <c r="K40" s="39">
        <f t="shared" si="11"/>
        <v>9.505081127462772</v>
      </c>
      <c r="L40" s="39">
        <f t="shared" si="11"/>
        <v>9.643834960835227</v>
      </c>
      <c r="M40" s="39">
        <f t="shared" si="11"/>
        <v>9.707839405352098</v>
      </c>
      <c r="N40" s="39">
        <f t="shared" si="11"/>
        <v>9.510225140200847</v>
      </c>
      <c r="O40" s="29" t="s">
        <v>39</v>
      </c>
    </row>
    <row r="41" spans="2:15" ht="13.5">
      <c r="B41" s="27" t="s">
        <v>48</v>
      </c>
      <c r="C41" s="39">
        <f>C17/C$12*100</f>
        <v>9.467009076038865</v>
      </c>
      <c r="D41" s="39">
        <f aca="true" t="shared" si="12" ref="D41:N41">D17/D$12*100</f>
        <v>9.485143688504511</v>
      </c>
      <c r="E41" s="39">
        <f t="shared" si="12"/>
        <v>9.57016833046578</v>
      </c>
      <c r="F41" s="39">
        <f t="shared" si="12"/>
        <v>9.56193773645906</v>
      </c>
      <c r="G41" s="39">
        <f t="shared" si="12"/>
        <v>9.334230841375588</v>
      </c>
      <c r="H41" s="39">
        <f t="shared" si="12"/>
        <v>9.045417451224397</v>
      </c>
      <c r="I41" s="39">
        <f t="shared" si="12"/>
        <v>9.119084525373518</v>
      </c>
      <c r="J41" s="39">
        <f t="shared" si="12"/>
        <v>9.102634789695317</v>
      </c>
      <c r="K41" s="39">
        <f t="shared" si="12"/>
        <v>8.920171405866364</v>
      </c>
      <c r="L41" s="39">
        <f t="shared" si="12"/>
        <v>8.809857504030083</v>
      </c>
      <c r="M41" s="39">
        <f t="shared" si="12"/>
        <v>8.735509449849834</v>
      </c>
      <c r="N41" s="39">
        <f t="shared" si="12"/>
        <v>8.847509264272537</v>
      </c>
      <c r="O41" s="29" t="s">
        <v>49</v>
      </c>
    </row>
    <row r="42" spans="2:15" ht="13.5">
      <c r="B42" s="33" t="s">
        <v>40</v>
      </c>
      <c r="C42" s="40">
        <f aca="true" t="shared" si="13" ref="C42:N42">C18/C$12*100</f>
        <v>43.543159076465194</v>
      </c>
      <c r="D42" s="40">
        <f t="shared" si="13"/>
        <v>43.409355760544685</v>
      </c>
      <c r="E42" s="40">
        <f t="shared" si="13"/>
        <v>42.33744651111585</v>
      </c>
      <c r="F42" s="40">
        <f t="shared" si="13"/>
        <v>41.924401097963425</v>
      </c>
      <c r="G42" s="40">
        <f t="shared" si="13"/>
        <v>42.073679812026946</v>
      </c>
      <c r="H42" s="40">
        <f t="shared" si="13"/>
        <v>42.78996635134321</v>
      </c>
      <c r="I42" s="40">
        <f t="shared" si="13"/>
        <v>42.10182850927529</v>
      </c>
      <c r="J42" s="40">
        <f t="shared" si="13"/>
        <v>41.641743357605634</v>
      </c>
      <c r="K42" s="40">
        <f t="shared" si="13"/>
        <v>43.27841355429904</v>
      </c>
      <c r="L42" s="40">
        <f t="shared" si="13"/>
        <v>43.392962518651714</v>
      </c>
      <c r="M42" s="40">
        <f t="shared" si="13"/>
        <v>43.32974355086289</v>
      </c>
      <c r="N42" s="40">
        <f t="shared" si="13"/>
        <v>43.34739524245033</v>
      </c>
      <c r="O42" s="33" t="s">
        <v>41</v>
      </c>
    </row>
    <row r="43" spans="2:15" ht="13.5">
      <c r="B43" s="34" t="s">
        <v>42</v>
      </c>
      <c r="C43" s="37">
        <f aca="true" t="shared" si="14" ref="C43:N43">SUM(C44:C48)</f>
        <v>100</v>
      </c>
      <c r="D43" s="37">
        <f t="shared" si="14"/>
        <v>100</v>
      </c>
      <c r="E43" s="37">
        <f t="shared" si="14"/>
        <v>100</v>
      </c>
      <c r="F43" s="37">
        <f t="shared" si="14"/>
        <v>99.99999999999999</v>
      </c>
      <c r="G43" s="37">
        <f t="shared" si="14"/>
        <v>100</v>
      </c>
      <c r="H43" s="37">
        <f t="shared" si="14"/>
        <v>100</v>
      </c>
      <c r="I43" s="37">
        <f t="shared" si="14"/>
        <v>100.00000000000001</v>
      </c>
      <c r="J43" s="37">
        <f t="shared" si="14"/>
        <v>100</v>
      </c>
      <c r="K43" s="37">
        <f t="shared" si="14"/>
        <v>100.00000000000001</v>
      </c>
      <c r="L43" s="37">
        <f t="shared" si="14"/>
        <v>99.99999999999999</v>
      </c>
      <c r="M43" s="37">
        <f t="shared" si="14"/>
        <v>100</v>
      </c>
      <c r="N43" s="37">
        <f t="shared" si="14"/>
        <v>100</v>
      </c>
      <c r="O43" s="34" t="s">
        <v>43</v>
      </c>
    </row>
    <row r="44" spans="2:15" ht="13.5">
      <c r="B44" s="27" t="s">
        <v>44</v>
      </c>
      <c r="C44" s="39">
        <f aca="true" t="shared" si="15" ref="C44:N48">C20/C$19*100</f>
        <v>41.88826396682732</v>
      </c>
      <c r="D44" s="39">
        <f t="shared" si="15"/>
        <v>42.03190481450905</v>
      </c>
      <c r="E44" s="39">
        <f t="shared" si="15"/>
        <v>42.971767029062335</v>
      </c>
      <c r="F44" s="39">
        <f t="shared" si="15"/>
        <v>43.61314223924595</v>
      </c>
      <c r="G44" s="39">
        <f t="shared" si="15"/>
        <v>42.91887045893368</v>
      </c>
      <c r="H44" s="39">
        <f t="shared" si="15"/>
        <v>43.68523043367829</v>
      </c>
      <c r="I44" s="39">
        <f t="shared" si="15"/>
        <v>44.81362203253592</v>
      </c>
      <c r="J44" s="39">
        <f t="shared" si="15"/>
        <v>44.176429518055976</v>
      </c>
      <c r="K44" s="39">
        <f t="shared" si="15"/>
        <v>44.36196772102504</v>
      </c>
      <c r="L44" s="39">
        <f t="shared" si="15"/>
        <v>43.51395069786378</v>
      </c>
      <c r="M44" s="39">
        <f t="shared" si="15"/>
        <v>42.67396136033616</v>
      </c>
      <c r="N44" s="39">
        <f t="shared" si="15"/>
        <v>42.34094215143395</v>
      </c>
      <c r="O44" s="27" t="s">
        <v>44</v>
      </c>
    </row>
    <row r="45" spans="2:16" ht="13.5">
      <c r="B45" s="27" t="s">
        <v>45</v>
      </c>
      <c r="C45" s="39">
        <f t="shared" si="15"/>
        <v>5.855263897387106</v>
      </c>
      <c r="D45" s="39">
        <f t="shared" si="15"/>
        <v>5.283212811946864</v>
      </c>
      <c r="E45" s="39">
        <f t="shared" si="15"/>
        <v>5.49808219993707</v>
      </c>
      <c r="F45" s="39">
        <f t="shared" si="15"/>
        <v>5.238654325404645</v>
      </c>
      <c r="G45" s="39">
        <f t="shared" si="15"/>
        <v>5.136979040943311</v>
      </c>
      <c r="H45" s="39">
        <f t="shared" si="15"/>
        <v>5.177920709882701</v>
      </c>
      <c r="I45" s="39">
        <f t="shared" si="15"/>
        <v>4.277767330979723</v>
      </c>
      <c r="J45" s="39">
        <f t="shared" si="15"/>
        <v>4.2912564202307975</v>
      </c>
      <c r="K45" s="39">
        <f t="shared" si="15"/>
        <v>4.07771763197988</v>
      </c>
      <c r="L45" s="39">
        <f t="shared" si="15"/>
        <v>4.168971879277182</v>
      </c>
      <c r="M45" s="39">
        <f t="shared" si="15"/>
        <v>4.280592814109182</v>
      </c>
      <c r="N45" s="39">
        <f t="shared" si="15"/>
        <v>4.187504399345224</v>
      </c>
      <c r="O45" s="27" t="s">
        <v>45</v>
      </c>
      <c r="P45" s="23"/>
    </row>
    <row r="46" spans="2:15" ht="13.5">
      <c r="B46" s="36" t="s">
        <v>46</v>
      </c>
      <c r="C46" s="39">
        <f t="shared" si="15"/>
        <v>25.59815227614426</v>
      </c>
      <c r="D46" s="39">
        <f t="shared" si="15"/>
        <v>25.84513903819688</v>
      </c>
      <c r="E46" s="39">
        <f t="shared" si="15"/>
        <v>24.083404272714496</v>
      </c>
      <c r="F46" s="39">
        <f t="shared" si="15"/>
        <v>23.488502336148603</v>
      </c>
      <c r="G46" s="39">
        <f t="shared" si="15"/>
        <v>24.096121675142648</v>
      </c>
      <c r="H46" s="39">
        <f t="shared" si="15"/>
        <v>23.57032679910541</v>
      </c>
      <c r="I46" s="39">
        <f t="shared" si="15"/>
        <v>23.475007093783155</v>
      </c>
      <c r="J46" s="39">
        <f t="shared" si="15"/>
        <v>23.33314445688774</v>
      </c>
      <c r="K46" s="39">
        <f t="shared" si="15"/>
        <v>24.094551711838086</v>
      </c>
      <c r="L46" s="39">
        <f t="shared" si="15"/>
        <v>24.72652333242535</v>
      </c>
      <c r="M46" s="39">
        <f t="shared" si="15"/>
        <v>25.332559887489975</v>
      </c>
      <c r="N46" s="39">
        <f t="shared" si="15"/>
        <v>25.756482862659887</v>
      </c>
      <c r="O46" s="36" t="s">
        <v>46</v>
      </c>
    </row>
    <row r="47" spans="2:15" ht="13.5">
      <c r="B47" s="36" t="s">
        <v>47</v>
      </c>
      <c r="C47" s="39">
        <f t="shared" si="15"/>
        <v>25.79031233805545</v>
      </c>
      <c r="D47" s="39">
        <f t="shared" si="15"/>
        <v>25.96355825373205</v>
      </c>
      <c r="E47" s="39">
        <f t="shared" si="15"/>
        <v>26.556502788771436</v>
      </c>
      <c r="F47" s="39">
        <f t="shared" si="15"/>
        <v>26.783052099853556</v>
      </c>
      <c r="G47" s="39">
        <f t="shared" si="15"/>
        <v>26.96648832931814</v>
      </c>
      <c r="H47" s="39">
        <f t="shared" si="15"/>
        <v>26.709234944100285</v>
      </c>
      <c r="I47" s="39">
        <f t="shared" si="15"/>
        <v>26.581712728127137</v>
      </c>
      <c r="J47" s="39">
        <f t="shared" si="15"/>
        <v>27.358178882819452</v>
      </c>
      <c r="K47" s="39">
        <f t="shared" si="15"/>
        <v>26.651354444483218</v>
      </c>
      <c r="L47" s="39">
        <f t="shared" si="15"/>
        <v>26.770651169166033</v>
      </c>
      <c r="M47" s="39">
        <f t="shared" si="15"/>
        <v>26.89773806760015</v>
      </c>
      <c r="N47" s="39">
        <f t="shared" si="15"/>
        <v>26.905241656411725</v>
      </c>
      <c r="O47" s="36" t="s">
        <v>47</v>
      </c>
    </row>
    <row r="48" spans="2:15" ht="13.5">
      <c r="B48" s="27" t="s">
        <v>48</v>
      </c>
      <c r="C48" s="39">
        <f t="shared" si="15"/>
        <v>0.8680075215858716</v>
      </c>
      <c r="D48" s="39">
        <f t="shared" si="15"/>
        <v>0.8761850816151603</v>
      </c>
      <c r="E48" s="39">
        <f t="shared" si="15"/>
        <v>0.8902437095146591</v>
      </c>
      <c r="F48" s="39">
        <f t="shared" si="15"/>
        <v>0.8766489993472454</v>
      </c>
      <c r="G48" s="39">
        <f t="shared" si="15"/>
        <v>0.8815404956622199</v>
      </c>
      <c r="H48" s="39">
        <f t="shared" si="15"/>
        <v>0.8572871132333121</v>
      </c>
      <c r="I48" s="39">
        <f t="shared" si="15"/>
        <v>0.8518908145740736</v>
      </c>
      <c r="J48" s="39">
        <f t="shared" si="15"/>
        <v>0.8409907220060344</v>
      </c>
      <c r="K48" s="39">
        <f t="shared" si="15"/>
        <v>0.8144084906737841</v>
      </c>
      <c r="L48" s="39">
        <f t="shared" si="15"/>
        <v>0.8199029212676519</v>
      </c>
      <c r="M48" s="39">
        <f t="shared" si="15"/>
        <v>0.8151478704645307</v>
      </c>
      <c r="N48" s="39">
        <f t="shared" si="15"/>
        <v>0.8098289301492237</v>
      </c>
      <c r="O48" s="27" t="s">
        <v>49</v>
      </c>
    </row>
    <row r="49" spans="2:15" ht="13.5">
      <c r="B49" s="34" t="s">
        <v>50</v>
      </c>
      <c r="C49" s="37">
        <f aca="true" t="shared" si="16" ref="C49:N49">+C50+C51</f>
        <v>100</v>
      </c>
      <c r="D49" s="37">
        <f t="shared" si="16"/>
        <v>100</v>
      </c>
      <c r="E49" s="37">
        <f t="shared" si="16"/>
        <v>99.99999999999999</v>
      </c>
      <c r="F49" s="37">
        <f t="shared" si="16"/>
        <v>100</v>
      </c>
      <c r="G49" s="37">
        <f t="shared" si="16"/>
        <v>100</v>
      </c>
      <c r="H49" s="37">
        <f t="shared" si="16"/>
        <v>100</v>
      </c>
      <c r="I49" s="37">
        <f t="shared" si="16"/>
        <v>100</v>
      </c>
      <c r="J49" s="37">
        <f t="shared" si="16"/>
        <v>100</v>
      </c>
      <c r="K49" s="37">
        <f t="shared" si="16"/>
        <v>100</v>
      </c>
      <c r="L49" s="37">
        <f t="shared" si="16"/>
        <v>100</v>
      </c>
      <c r="M49" s="37">
        <f t="shared" si="16"/>
        <v>100</v>
      </c>
      <c r="N49" s="37">
        <f t="shared" si="16"/>
        <v>99.99999999999999</v>
      </c>
      <c r="O49" s="34" t="s">
        <v>51</v>
      </c>
    </row>
    <row r="50" spans="2:16" ht="13.5">
      <c r="B50" s="27" t="s">
        <v>52</v>
      </c>
      <c r="C50" s="39">
        <f aca="true" t="shared" si="17" ref="C50:N51">+C26/C$25*100</f>
        <v>61.05157415542571</v>
      </c>
      <c r="D50" s="39">
        <f t="shared" si="17"/>
        <v>60.794793403752415</v>
      </c>
      <c r="E50" s="39">
        <f t="shared" si="17"/>
        <v>60.065415881936765</v>
      </c>
      <c r="F50" s="39">
        <f t="shared" si="17"/>
        <v>59.309576965208024</v>
      </c>
      <c r="G50" s="39">
        <f t="shared" si="17"/>
        <v>59.294291445710776</v>
      </c>
      <c r="H50" s="39">
        <f t="shared" si="17"/>
        <v>59.68432799132438</v>
      </c>
      <c r="I50" s="39">
        <f t="shared" si="17"/>
        <v>58.99925426039867</v>
      </c>
      <c r="J50" s="39">
        <f t="shared" si="17"/>
        <v>58.344222216768514</v>
      </c>
      <c r="K50" s="39">
        <f t="shared" si="17"/>
        <v>59.42527653782802</v>
      </c>
      <c r="L50" s="39">
        <f t="shared" si="17"/>
        <v>59.6696193863419</v>
      </c>
      <c r="M50" s="39">
        <f t="shared" si="17"/>
        <v>59.609385765541546</v>
      </c>
      <c r="N50" s="39">
        <f t="shared" si="17"/>
        <v>59.43856832515123</v>
      </c>
      <c r="O50" s="27" t="s">
        <v>53</v>
      </c>
      <c r="P50" s="23"/>
    </row>
    <row r="51" spans="2:15" ht="13.5">
      <c r="B51" s="27" t="s">
        <v>54</v>
      </c>
      <c r="C51" s="39">
        <f t="shared" si="17"/>
        <v>38.94842584457429</v>
      </c>
      <c r="D51" s="39">
        <f t="shared" si="17"/>
        <v>39.20520659624759</v>
      </c>
      <c r="E51" s="39">
        <f t="shared" si="17"/>
        <v>39.93458411806322</v>
      </c>
      <c r="F51" s="39">
        <f t="shared" si="17"/>
        <v>40.69042303479198</v>
      </c>
      <c r="G51" s="39">
        <f t="shared" si="17"/>
        <v>40.705708554289224</v>
      </c>
      <c r="H51" s="39">
        <f t="shared" si="17"/>
        <v>40.31567200867562</v>
      </c>
      <c r="I51" s="39">
        <f t="shared" si="17"/>
        <v>41.00074573960133</v>
      </c>
      <c r="J51" s="39">
        <f t="shared" si="17"/>
        <v>41.655777783231486</v>
      </c>
      <c r="K51" s="39">
        <f t="shared" si="17"/>
        <v>40.57472346217198</v>
      </c>
      <c r="L51" s="39">
        <f t="shared" si="17"/>
        <v>40.33038061365809</v>
      </c>
      <c r="M51" s="39">
        <f t="shared" si="17"/>
        <v>40.390614234458454</v>
      </c>
      <c r="N51" s="39">
        <f t="shared" si="17"/>
        <v>40.561431674848755</v>
      </c>
      <c r="O51" s="27" t="s">
        <v>55</v>
      </c>
    </row>
    <row r="53" spans="2:14" ht="13.5"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3.5"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3.5">
      <c r="B55" s="42" t="s">
        <v>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ht="14.2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2" spans="2:14" ht="13.5">
      <c r="B62" s="4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3.5">
      <c r="B63" s="4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9" spans="3:14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3:14" ht="13.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</sheetData>
  <mergeCells count="4">
    <mergeCell ref="B2:O2"/>
    <mergeCell ref="B3:O3"/>
    <mergeCell ref="C5:N5"/>
    <mergeCell ref="C29:N29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zoomScale="80" zoomScaleNormal="80" workbookViewId="0" topLeftCell="A1">
      <selection activeCell="B75" sqref="B75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8" width="13.5742187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8" ht="13.5">
      <c r="A5" s="5"/>
      <c r="B5" s="7"/>
      <c r="C5" s="67">
        <v>2005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  <c r="Q5" s="54"/>
      <c r="R5" s="55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>+C9+C10+C11</f>
        <v>69445.94474355332</v>
      </c>
      <c r="D8" s="13">
        <f aca="true" t="shared" si="0" ref="D8:N8">+D9+D10+D11</f>
        <v>69360.00032623782</v>
      </c>
      <c r="E8" s="13">
        <f t="shared" si="0"/>
        <v>68771.5991431716</v>
      </c>
      <c r="F8" s="13">
        <f t="shared" si="0"/>
        <v>67899.29049162958</v>
      </c>
      <c r="G8" s="13">
        <f t="shared" si="0"/>
        <v>66068.25893814038</v>
      </c>
      <c r="H8" s="13">
        <f t="shared" si="0"/>
        <v>66344.70482014911</v>
      </c>
      <c r="I8" s="13">
        <f t="shared" si="0"/>
        <v>66924.57428977749</v>
      </c>
      <c r="J8" s="13">
        <f t="shared" si="0"/>
        <v>65684.5638869296</v>
      </c>
      <c r="K8" s="13">
        <f t="shared" si="0"/>
        <v>64806.78661442953</v>
      </c>
      <c r="L8" s="13">
        <f t="shared" si="0"/>
        <v>64351.619251744705</v>
      </c>
      <c r="M8" s="13">
        <f t="shared" si="0"/>
        <v>62715.71291822991</v>
      </c>
      <c r="N8" s="13">
        <f t="shared" si="0"/>
        <v>64642.79374730493</v>
      </c>
      <c r="O8" s="14" t="s">
        <v>23</v>
      </c>
      <c r="P8" s="6"/>
      <c r="Q8" s="15"/>
      <c r="R8" s="53"/>
      <c r="S8" s="6"/>
    </row>
    <row r="9" spans="1:18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  <c r="R9" s="53"/>
    </row>
    <row r="10" spans="1:18" s="8" customFormat="1" ht="13.5">
      <c r="A10" s="19" t="s">
        <v>0</v>
      </c>
      <c r="B10" s="20" t="s">
        <v>26</v>
      </c>
      <c r="C10" s="17">
        <v>3385.6823948948013</v>
      </c>
      <c r="D10" s="17">
        <v>2334.7419287882003</v>
      </c>
      <c r="E10" s="17">
        <v>2467.7720646913003</v>
      </c>
      <c r="F10" s="17">
        <v>2324.9399438047003</v>
      </c>
      <c r="G10" s="17">
        <v>2436.6236087040006</v>
      </c>
      <c r="H10" s="17">
        <v>2396.6139544955004</v>
      </c>
      <c r="I10" s="17">
        <v>2476.6900678452002</v>
      </c>
      <c r="J10" s="17">
        <v>2562.0410188413</v>
      </c>
      <c r="K10" s="17">
        <v>2563.7118483194</v>
      </c>
      <c r="L10" s="17">
        <v>2335.6883481291998</v>
      </c>
      <c r="M10" s="17">
        <v>2329.0668127013</v>
      </c>
      <c r="N10" s="17">
        <v>2322.207247623601</v>
      </c>
      <c r="O10" s="16" t="s">
        <v>27</v>
      </c>
      <c r="Q10" s="15"/>
      <c r="R10" s="53"/>
    </row>
    <row r="11" spans="1:19" s="8" customFormat="1" ht="13.5">
      <c r="A11" s="19" t="s">
        <v>0</v>
      </c>
      <c r="B11" s="20" t="s">
        <v>28</v>
      </c>
      <c r="C11" s="17">
        <v>66060.26234865852</v>
      </c>
      <c r="D11" s="17">
        <v>67025.25839744961</v>
      </c>
      <c r="E11" s="17">
        <v>66303.8270784803</v>
      </c>
      <c r="F11" s="17">
        <v>65574.35054782488</v>
      </c>
      <c r="G11" s="17">
        <v>63631.63532943639</v>
      </c>
      <c r="H11" s="17">
        <v>63948.09086565361</v>
      </c>
      <c r="I11" s="17">
        <v>64447.8842219323</v>
      </c>
      <c r="J11" s="17">
        <v>63122.522868088294</v>
      </c>
      <c r="K11" s="17">
        <v>62243.074766110134</v>
      </c>
      <c r="L11" s="17">
        <v>62015.9309036155</v>
      </c>
      <c r="M11" s="17">
        <v>60386.64610552861</v>
      </c>
      <c r="N11" s="17">
        <v>62320.58649968133</v>
      </c>
      <c r="O11" s="16" t="s">
        <v>29</v>
      </c>
      <c r="Q11" s="15"/>
      <c r="R11" s="53"/>
      <c r="S11" s="22"/>
    </row>
    <row r="12" spans="1:18" ht="13.5">
      <c r="A12" s="11" t="s">
        <v>0</v>
      </c>
      <c r="B12" s="12" t="s">
        <v>30</v>
      </c>
      <c r="C12" s="13">
        <f>+C13+C18</f>
        <v>69445.94474355331</v>
      </c>
      <c r="D12" s="13">
        <f aca="true" t="shared" si="1" ref="D12:N12">+D13+D18</f>
        <v>69360.0003262378</v>
      </c>
      <c r="E12" s="13">
        <f t="shared" si="1"/>
        <v>68771.5991431716</v>
      </c>
      <c r="F12" s="13">
        <f t="shared" si="1"/>
        <v>67899.2904916296</v>
      </c>
      <c r="G12" s="13">
        <f t="shared" si="1"/>
        <v>66068.2589381404</v>
      </c>
      <c r="H12" s="13">
        <f t="shared" si="1"/>
        <v>66344.7048201491</v>
      </c>
      <c r="I12" s="13">
        <f t="shared" si="1"/>
        <v>66924.57428977752</v>
      </c>
      <c r="J12" s="13">
        <f t="shared" si="1"/>
        <v>65684.5638869296</v>
      </c>
      <c r="K12" s="13">
        <f t="shared" si="1"/>
        <v>64806.786614429504</v>
      </c>
      <c r="L12" s="13">
        <f t="shared" si="1"/>
        <v>64351.61925174469</v>
      </c>
      <c r="M12" s="13">
        <f t="shared" si="1"/>
        <v>62715.71291822991</v>
      </c>
      <c r="N12" s="13">
        <f t="shared" si="1"/>
        <v>64642.793747304895</v>
      </c>
      <c r="O12" s="12" t="s">
        <v>31</v>
      </c>
      <c r="P12" s="23"/>
      <c r="Q12" s="15"/>
      <c r="R12" s="53"/>
    </row>
    <row r="13" spans="1:18" ht="13.5">
      <c r="A13" s="11"/>
      <c r="B13" s="24" t="s">
        <v>32</v>
      </c>
      <c r="C13" s="25">
        <f>+C14+C16+C17</f>
        <v>38243.2598538762</v>
      </c>
      <c r="D13" s="25">
        <f aca="true" t="shared" si="2" ref="D13:N13">+D14+D16+D17</f>
        <v>38261.777624590206</v>
      </c>
      <c r="E13" s="25">
        <f t="shared" si="2"/>
        <v>37886.7895121989</v>
      </c>
      <c r="F13" s="25">
        <f t="shared" si="2"/>
        <v>37786.38014258441</v>
      </c>
      <c r="G13" s="25">
        <f t="shared" si="2"/>
        <v>36619.7422100732</v>
      </c>
      <c r="H13" s="25">
        <f t="shared" si="2"/>
        <v>36044.214320444196</v>
      </c>
      <c r="I13" s="25">
        <f t="shared" si="2"/>
        <v>35797.05485913371</v>
      </c>
      <c r="J13" s="25">
        <f t="shared" si="2"/>
        <v>34852.116794704896</v>
      </c>
      <c r="K13" s="25">
        <f t="shared" si="2"/>
        <v>34205.21675001181</v>
      </c>
      <c r="L13" s="25">
        <f t="shared" si="2"/>
        <v>33682.5296725277</v>
      </c>
      <c r="M13" s="25">
        <f t="shared" si="2"/>
        <v>31585.076693970408</v>
      </c>
      <c r="N13" s="25">
        <f t="shared" si="2"/>
        <v>33082.4756958875</v>
      </c>
      <c r="O13" s="24" t="s">
        <v>33</v>
      </c>
      <c r="P13" s="26"/>
      <c r="Q13" s="15"/>
      <c r="R13" s="53"/>
    </row>
    <row r="14" spans="1:18" ht="13.5">
      <c r="A14" s="11" t="s">
        <v>0</v>
      </c>
      <c r="B14" s="27" t="s">
        <v>34</v>
      </c>
      <c r="C14" s="28">
        <v>25912.57205482</v>
      </c>
      <c r="D14" s="28">
        <v>26011.1464103619</v>
      </c>
      <c r="E14" s="28">
        <v>25813.927518730598</v>
      </c>
      <c r="F14" s="28">
        <v>25782.666496872804</v>
      </c>
      <c r="G14" s="28">
        <v>24823.1215632437</v>
      </c>
      <c r="H14" s="28">
        <v>24542.2189593442</v>
      </c>
      <c r="I14" s="28">
        <v>24286.816323346906</v>
      </c>
      <c r="J14" s="28">
        <v>23196.275310178495</v>
      </c>
      <c r="K14" s="28">
        <v>22798.999306264206</v>
      </c>
      <c r="L14" s="28">
        <v>22440.640253119</v>
      </c>
      <c r="M14" s="28">
        <v>20618.994285255703</v>
      </c>
      <c r="N14" s="28">
        <v>22097.9319664701</v>
      </c>
      <c r="O14" s="29" t="s">
        <v>35</v>
      </c>
      <c r="P14" s="26"/>
      <c r="Q14" s="15"/>
      <c r="R14" s="53"/>
    </row>
    <row r="15" spans="1:19" ht="13.5">
      <c r="A15" s="11"/>
      <c r="B15" s="30" t="s">
        <v>36</v>
      </c>
      <c r="C15" s="31">
        <v>18122.14712</v>
      </c>
      <c r="D15" s="31">
        <v>18179.69174</v>
      </c>
      <c r="E15" s="31">
        <v>17984.30214</v>
      </c>
      <c r="F15" s="31">
        <v>18072.70402</v>
      </c>
      <c r="G15" s="31">
        <v>17141.5040016</v>
      </c>
      <c r="H15" s="31">
        <v>16856.8289648</v>
      </c>
      <c r="I15" s="31">
        <v>16619.9694764</v>
      </c>
      <c r="J15" s="31">
        <v>15469.0672304</v>
      </c>
      <c r="K15" s="31">
        <v>15113.8271479</v>
      </c>
      <c r="L15" s="31">
        <v>14969.424796399999</v>
      </c>
      <c r="M15" s="31">
        <v>13187.1480213</v>
      </c>
      <c r="N15" s="31">
        <v>14647.130755600001</v>
      </c>
      <c r="O15" s="32" t="s">
        <v>37</v>
      </c>
      <c r="P15" s="26"/>
      <c r="Q15" s="15"/>
      <c r="R15" s="53"/>
      <c r="S15" s="6"/>
    </row>
    <row r="16" spans="1:18" ht="13.5">
      <c r="A16" s="11" t="s">
        <v>0</v>
      </c>
      <c r="B16" s="27" t="s">
        <v>38</v>
      </c>
      <c r="C16" s="28">
        <v>6400.3694684488</v>
      </c>
      <c r="D16" s="28">
        <v>6313.803700798902</v>
      </c>
      <c r="E16" s="28">
        <v>6105.781186343499</v>
      </c>
      <c r="F16" s="28">
        <v>6160.032876610399</v>
      </c>
      <c r="G16" s="28">
        <v>5963.301110570498</v>
      </c>
      <c r="H16" s="28">
        <v>5737.357889464297</v>
      </c>
      <c r="I16" s="28">
        <v>5674.0412787926</v>
      </c>
      <c r="J16" s="28">
        <v>5689.4209861839</v>
      </c>
      <c r="K16" s="28">
        <v>5497.0041078267</v>
      </c>
      <c r="L16" s="28">
        <v>5448.387654832898</v>
      </c>
      <c r="M16" s="28">
        <v>5277.999376919898</v>
      </c>
      <c r="N16" s="28">
        <v>5237.256278291698</v>
      </c>
      <c r="O16" s="29" t="s">
        <v>39</v>
      </c>
      <c r="P16" s="26"/>
      <c r="Q16" s="15"/>
      <c r="R16" s="53"/>
    </row>
    <row r="17" spans="1:18" ht="13.5">
      <c r="A17" s="11"/>
      <c r="B17" s="27" t="s">
        <v>48</v>
      </c>
      <c r="C17" s="28">
        <v>5930.318330607404</v>
      </c>
      <c r="D17" s="28">
        <v>5936.827513429403</v>
      </c>
      <c r="E17" s="28">
        <v>5967.080807124803</v>
      </c>
      <c r="F17" s="28">
        <v>5843.680769101204</v>
      </c>
      <c r="G17" s="28">
        <v>5833.319536259</v>
      </c>
      <c r="H17" s="28">
        <v>5764.637471635699</v>
      </c>
      <c r="I17" s="28">
        <v>5836.197256994201</v>
      </c>
      <c r="J17" s="28">
        <v>5966.420498342501</v>
      </c>
      <c r="K17" s="28">
        <v>5909.213335920901</v>
      </c>
      <c r="L17" s="28">
        <v>5793.501764575803</v>
      </c>
      <c r="M17" s="28">
        <v>5688.083031794806</v>
      </c>
      <c r="N17" s="28">
        <v>5747.287451125703</v>
      </c>
      <c r="O17" s="29" t="s">
        <v>49</v>
      </c>
      <c r="P17" s="26"/>
      <c r="Q17" s="15"/>
      <c r="R17" s="53"/>
    </row>
    <row r="18" spans="1:18" ht="13.5">
      <c r="A18" s="11" t="s">
        <v>0</v>
      </c>
      <c r="B18" s="33" t="s">
        <v>40</v>
      </c>
      <c r="C18" s="25">
        <v>31202.6848896771</v>
      </c>
      <c r="D18" s="25">
        <v>31098.222701647595</v>
      </c>
      <c r="E18" s="25">
        <v>30884.809630972697</v>
      </c>
      <c r="F18" s="25">
        <v>30112.910349045196</v>
      </c>
      <c r="G18" s="25">
        <v>29448.5167280672</v>
      </c>
      <c r="H18" s="25">
        <v>30300.490499704905</v>
      </c>
      <c r="I18" s="25">
        <v>31127.519430643806</v>
      </c>
      <c r="J18" s="25">
        <v>30832.447092224702</v>
      </c>
      <c r="K18" s="25">
        <v>30601.569864417695</v>
      </c>
      <c r="L18" s="25">
        <v>30669.089579216994</v>
      </c>
      <c r="M18" s="25">
        <v>31130.6362242595</v>
      </c>
      <c r="N18" s="25">
        <v>31560.318051417395</v>
      </c>
      <c r="O18" s="33" t="s">
        <v>41</v>
      </c>
      <c r="P18" s="26"/>
      <c r="Q18" s="15"/>
      <c r="R18" s="53"/>
    </row>
    <row r="19" spans="1:18" ht="13.5">
      <c r="A19" s="11" t="s">
        <v>0</v>
      </c>
      <c r="B19" s="34" t="s">
        <v>42</v>
      </c>
      <c r="C19" s="13">
        <f>+C20+C21+C22+C23+C24</f>
        <v>69445.94474345332</v>
      </c>
      <c r="D19" s="13">
        <f aca="true" t="shared" si="3" ref="D19:N19">+D20+D21+D22+D23+D24</f>
        <v>69360.00032613779</v>
      </c>
      <c r="E19" s="13">
        <f t="shared" si="3"/>
        <v>68771.59914307157</v>
      </c>
      <c r="F19" s="13">
        <f t="shared" si="3"/>
        <v>67899.29049152957</v>
      </c>
      <c r="G19" s="13">
        <f t="shared" si="3"/>
        <v>66068.25893804041</v>
      </c>
      <c r="H19" s="13">
        <f t="shared" si="3"/>
        <v>66344.70482004914</v>
      </c>
      <c r="I19" s="13">
        <f t="shared" si="3"/>
        <v>66924.5742896775</v>
      </c>
      <c r="J19" s="13">
        <f t="shared" si="3"/>
        <v>65684.5638869296</v>
      </c>
      <c r="K19" s="13">
        <f t="shared" si="3"/>
        <v>64806.7866144295</v>
      </c>
      <c r="L19" s="13">
        <f t="shared" si="3"/>
        <v>64351.61925174469</v>
      </c>
      <c r="M19" s="13">
        <f t="shared" si="3"/>
        <v>62715.712918229874</v>
      </c>
      <c r="N19" s="13">
        <f t="shared" si="3"/>
        <v>64642.793747304866</v>
      </c>
      <c r="O19" s="34" t="s">
        <v>43</v>
      </c>
      <c r="Q19" s="15"/>
      <c r="R19" s="53"/>
    </row>
    <row r="20" spans="1:18" ht="13.5">
      <c r="A20" s="11" t="s">
        <v>0</v>
      </c>
      <c r="B20" s="27" t="s">
        <v>44</v>
      </c>
      <c r="C20" s="28">
        <v>30986.509022159997</v>
      </c>
      <c r="D20" s="28">
        <v>30412.844783874483</v>
      </c>
      <c r="E20" s="28">
        <v>30436.53590212998</v>
      </c>
      <c r="F20" s="28">
        <v>30173.62389343437</v>
      </c>
      <c r="G20" s="28">
        <v>29901.807632970995</v>
      </c>
      <c r="H20" s="28">
        <v>31157.597668656825</v>
      </c>
      <c r="I20" s="28">
        <v>31213.43921941311</v>
      </c>
      <c r="J20" s="28">
        <v>31231.642212398303</v>
      </c>
      <c r="K20" s="28">
        <v>31147.1385737255</v>
      </c>
      <c r="L20" s="28">
        <v>30812.383538590693</v>
      </c>
      <c r="M20" s="28">
        <v>31447.60725570568</v>
      </c>
      <c r="N20" s="28">
        <v>31483.66928726036</v>
      </c>
      <c r="O20" s="27" t="s">
        <v>44</v>
      </c>
      <c r="Q20" s="15"/>
      <c r="R20" s="53"/>
    </row>
    <row r="21" spans="1:18" ht="13.5">
      <c r="A21" s="11" t="s">
        <v>0</v>
      </c>
      <c r="B21" s="27" t="s">
        <v>45</v>
      </c>
      <c r="C21" s="28">
        <v>2878.6410102624004</v>
      </c>
      <c r="D21" s="28">
        <v>2815.7388973699994</v>
      </c>
      <c r="E21" s="28">
        <v>2679.5016577279985</v>
      </c>
      <c r="F21" s="28">
        <v>2733.1799815859</v>
      </c>
      <c r="G21" s="28">
        <v>2640.6637557078</v>
      </c>
      <c r="H21" s="28">
        <v>2566.5586655458997</v>
      </c>
      <c r="I21" s="28">
        <v>2511.6352665598993</v>
      </c>
      <c r="J21" s="28">
        <v>2555.4014449228</v>
      </c>
      <c r="K21" s="28">
        <v>2434.0230755029993</v>
      </c>
      <c r="L21" s="28">
        <v>2361.078382948801</v>
      </c>
      <c r="M21" s="28">
        <v>2267.7208445280003</v>
      </c>
      <c r="N21" s="28">
        <v>2306.2421809855996</v>
      </c>
      <c r="O21" s="27" t="s">
        <v>45</v>
      </c>
      <c r="Q21" s="15"/>
      <c r="R21" s="53"/>
    </row>
    <row r="22" spans="1:18" ht="13.5">
      <c r="A22" s="35" t="s">
        <v>0</v>
      </c>
      <c r="B22" s="36" t="s">
        <v>46</v>
      </c>
      <c r="C22" s="28">
        <v>16911.943864089008</v>
      </c>
      <c r="D22" s="28">
        <v>17402.304459632214</v>
      </c>
      <c r="E22" s="28">
        <v>17128.371526188886</v>
      </c>
      <c r="F22" s="28">
        <v>16383.893893882103</v>
      </c>
      <c r="G22" s="28">
        <v>15867.496703860006</v>
      </c>
      <c r="H22" s="28">
        <v>15258.078801313406</v>
      </c>
      <c r="I22" s="28">
        <v>16080.053922371499</v>
      </c>
      <c r="J22" s="28">
        <v>15919.931676591597</v>
      </c>
      <c r="K22" s="28">
        <v>15608.871880544197</v>
      </c>
      <c r="L22" s="28">
        <v>15708.7383540054</v>
      </c>
      <c r="M22" s="28">
        <v>15323.4141318423</v>
      </c>
      <c r="N22" s="28">
        <v>15717.2074740865</v>
      </c>
      <c r="O22" s="36" t="s">
        <v>46</v>
      </c>
      <c r="Q22" s="15"/>
      <c r="R22" s="53"/>
    </row>
    <row r="23" spans="1:18" ht="13.5">
      <c r="A23" s="35"/>
      <c r="B23" s="36" t="s">
        <v>47</v>
      </c>
      <c r="C23" s="28">
        <v>18129.2410067152</v>
      </c>
      <c r="D23" s="28">
        <v>18187.2198233022</v>
      </c>
      <c r="E23" s="28">
        <v>17991.7493138343</v>
      </c>
      <c r="F23" s="28">
        <v>18080.187800435102</v>
      </c>
      <c r="G23" s="28">
        <v>17148.4347305241</v>
      </c>
      <c r="H23" s="28">
        <v>16864.2429317941</v>
      </c>
      <c r="I23" s="28">
        <v>16627.3485341706</v>
      </c>
      <c r="J23" s="28">
        <v>15476.532671984</v>
      </c>
      <c r="K23" s="28">
        <v>15121.1970591494</v>
      </c>
      <c r="L23" s="28">
        <v>14976.801059400199</v>
      </c>
      <c r="M23" s="28">
        <v>13193.462242742</v>
      </c>
      <c r="N23" s="28">
        <v>14653.458346188801</v>
      </c>
      <c r="O23" s="36" t="s">
        <v>47</v>
      </c>
      <c r="Q23" s="15"/>
      <c r="R23" s="53"/>
    </row>
    <row r="24" spans="1:18" ht="13.5">
      <c r="A24" s="35" t="s">
        <v>0</v>
      </c>
      <c r="B24" s="27" t="s">
        <v>48</v>
      </c>
      <c r="C24" s="28">
        <v>539.6098402267016</v>
      </c>
      <c r="D24" s="28">
        <v>541.8923619588895</v>
      </c>
      <c r="E24" s="28">
        <v>535.4407431904001</v>
      </c>
      <c r="F24" s="28">
        <v>528.4049221921086</v>
      </c>
      <c r="G24" s="28">
        <v>509.8561149775087</v>
      </c>
      <c r="H24" s="28">
        <v>498.2267527389122</v>
      </c>
      <c r="I24" s="28">
        <v>492.097347162402</v>
      </c>
      <c r="J24" s="28">
        <v>501.055881032893</v>
      </c>
      <c r="K24" s="28">
        <v>495.55602550739786</v>
      </c>
      <c r="L24" s="28">
        <v>492.6179167995997</v>
      </c>
      <c r="M24" s="28">
        <v>483.50844341189986</v>
      </c>
      <c r="N24" s="28">
        <v>482.2164587835996</v>
      </c>
      <c r="O24" s="27" t="s">
        <v>49</v>
      </c>
      <c r="Q24" s="15"/>
      <c r="R24" s="53"/>
    </row>
    <row r="25" spans="1:18" ht="13.5">
      <c r="A25" s="11"/>
      <c r="B25" s="34" t="s">
        <v>50</v>
      </c>
      <c r="C25" s="13">
        <f>+C26+C27</f>
        <v>69445.94474355332</v>
      </c>
      <c r="D25" s="13">
        <f aca="true" t="shared" si="4" ref="D25:N25">+D26+D27</f>
        <v>69360.00032623782</v>
      </c>
      <c r="E25" s="13">
        <f t="shared" si="4"/>
        <v>68771.59914317161</v>
      </c>
      <c r="F25" s="13">
        <f t="shared" si="4"/>
        <v>67899.29049162961</v>
      </c>
      <c r="G25" s="13">
        <f t="shared" si="4"/>
        <v>66068.25893814041</v>
      </c>
      <c r="H25" s="13">
        <f t="shared" si="4"/>
        <v>66344.70482014911</v>
      </c>
      <c r="I25" s="13">
        <f t="shared" si="4"/>
        <v>66924.57428977752</v>
      </c>
      <c r="J25" s="13">
        <f t="shared" si="4"/>
        <v>65684.56388692961</v>
      </c>
      <c r="K25" s="13">
        <f t="shared" si="4"/>
        <v>64806.7866144295</v>
      </c>
      <c r="L25" s="13">
        <f t="shared" si="4"/>
        <v>64351.61925174472</v>
      </c>
      <c r="M25" s="13">
        <f t="shared" si="4"/>
        <v>62715.712918229896</v>
      </c>
      <c r="N25" s="13">
        <f t="shared" si="4"/>
        <v>64642.793747304924</v>
      </c>
      <c r="O25" s="34" t="s">
        <v>51</v>
      </c>
      <c r="Q25" s="15"/>
      <c r="R25" s="53"/>
    </row>
    <row r="26" spans="1:18" ht="13.5">
      <c r="A26" s="35"/>
      <c r="B26" s="27" t="s">
        <v>52</v>
      </c>
      <c r="C26" s="28">
        <v>42064.947157647024</v>
      </c>
      <c r="D26" s="28">
        <v>41877.32740199772</v>
      </c>
      <c r="E26" s="28">
        <v>41434.05271566531</v>
      </c>
      <c r="F26" s="28">
        <v>40696.5535722404</v>
      </c>
      <c r="G26" s="28">
        <v>39726.536559120505</v>
      </c>
      <c r="H26" s="28">
        <v>40331.37990427802</v>
      </c>
      <c r="I26" s="28">
        <v>41137.68909116561</v>
      </c>
      <c r="J26" s="28">
        <v>40902.64280436361</v>
      </c>
      <c r="K26" s="28">
        <v>40478.2792174063</v>
      </c>
      <c r="L26" s="28">
        <v>40472.925458940015</v>
      </c>
      <c r="M26" s="28">
        <v>40667.0152581144</v>
      </c>
      <c r="N26" s="28">
        <v>41026.844543468615</v>
      </c>
      <c r="O26" s="27" t="s">
        <v>53</v>
      </c>
      <c r="Q26" s="15"/>
      <c r="R26" s="53"/>
    </row>
    <row r="27" spans="1:18" ht="13.5">
      <c r="A27" s="35"/>
      <c r="B27" s="27" t="s">
        <v>54</v>
      </c>
      <c r="C27" s="28">
        <v>27380.997585906305</v>
      </c>
      <c r="D27" s="28">
        <v>27482.672924240105</v>
      </c>
      <c r="E27" s="28">
        <v>27337.546427506302</v>
      </c>
      <c r="F27" s="28">
        <v>27202.736919389205</v>
      </c>
      <c r="G27" s="28">
        <v>26341.722379019906</v>
      </c>
      <c r="H27" s="28">
        <v>26013.324915871097</v>
      </c>
      <c r="I27" s="28">
        <v>25786.885198611908</v>
      </c>
      <c r="J27" s="28">
        <v>24781.921082566</v>
      </c>
      <c r="K27" s="28">
        <v>24328.5073970232</v>
      </c>
      <c r="L27" s="28">
        <v>23878.6937928047</v>
      </c>
      <c r="M27" s="28">
        <v>22048.6976601155</v>
      </c>
      <c r="N27" s="28">
        <v>23615.949203836306</v>
      </c>
      <c r="O27" s="27" t="s">
        <v>55</v>
      </c>
      <c r="Q27" s="15"/>
      <c r="R27" s="53"/>
    </row>
    <row r="28" spans="3:14" ht="13.5">
      <c r="C28" s="10"/>
      <c r="D28" s="7"/>
      <c r="E28" s="7"/>
      <c r="N28" s="10"/>
    </row>
    <row r="29" spans="3:14" ht="13.5">
      <c r="C29" s="67">
        <v>2005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5" ht="13.5">
      <c r="B30" s="47" t="s">
        <v>56</v>
      </c>
      <c r="C30" s="44" t="s">
        <v>5</v>
      </c>
      <c r="D30" s="44" t="s">
        <v>6</v>
      </c>
      <c r="E30" s="44" t="s">
        <v>7</v>
      </c>
      <c r="F30" s="44" t="s">
        <v>8</v>
      </c>
      <c r="G30" s="44" t="s">
        <v>9</v>
      </c>
      <c r="H30" s="44" t="s">
        <v>10</v>
      </c>
      <c r="I30" s="44" t="s">
        <v>11</v>
      </c>
      <c r="J30" s="44" t="s">
        <v>12</v>
      </c>
      <c r="K30" s="44" t="s">
        <v>13</v>
      </c>
      <c r="L30" s="44" t="s">
        <v>14</v>
      </c>
      <c r="M30" s="44" t="s">
        <v>15</v>
      </c>
      <c r="N30" s="44" t="s">
        <v>16</v>
      </c>
      <c r="O30" s="50" t="s">
        <v>57</v>
      </c>
    </row>
    <row r="31" spans="2:15" ht="13.5">
      <c r="B31" s="51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1" t="s">
        <v>20</v>
      </c>
    </row>
    <row r="32" spans="2:15" ht="13.5">
      <c r="B32" s="12" t="s">
        <v>22</v>
      </c>
      <c r="C32" s="37">
        <f aca="true" t="shared" si="5" ref="C32:N32">SUM(C33:C35)</f>
        <v>99.99999999999999</v>
      </c>
      <c r="D32" s="37">
        <f t="shared" si="5"/>
        <v>99.99999999999999</v>
      </c>
      <c r="E32" s="37">
        <f t="shared" si="5"/>
        <v>100.00000000000001</v>
      </c>
      <c r="F32" s="37">
        <f t="shared" si="5"/>
        <v>100.00000000000001</v>
      </c>
      <c r="G32" s="37">
        <f t="shared" si="5"/>
        <v>100.00000000000001</v>
      </c>
      <c r="H32" s="37">
        <f t="shared" si="5"/>
        <v>100</v>
      </c>
      <c r="I32" s="37">
        <f t="shared" si="5"/>
        <v>100.00000000000001</v>
      </c>
      <c r="J32" s="37">
        <f t="shared" si="5"/>
        <v>99.99999999999999</v>
      </c>
      <c r="K32" s="37">
        <f t="shared" si="5"/>
        <v>100</v>
      </c>
      <c r="L32" s="37">
        <f t="shared" si="5"/>
        <v>100</v>
      </c>
      <c r="M32" s="37">
        <f t="shared" si="5"/>
        <v>100</v>
      </c>
      <c r="N32" s="37">
        <f t="shared" si="5"/>
        <v>100.00000000000001</v>
      </c>
      <c r="O32" s="14" t="s">
        <v>23</v>
      </c>
    </row>
    <row r="33" spans="2:15" ht="13.5">
      <c r="B33" s="16" t="s">
        <v>24</v>
      </c>
      <c r="C33" s="38">
        <f aca="true" t="shared" si="6" ref="C33:N35">C9/C$8*100</f>
        <v>0</v>
      </c>
      <c r="D33" s="38">
        <f t="shared" si="6"/>
        <v>0</v>
      </c>
      <c r="E33" s="38">
        <f t="shared" si="6"/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18" t="s">
        <v>25</v>
      </c>
    </row>
    <row r="34" spans="2:15" ht="13.5">
      <c r="B34" s="20" t="s">
        <v>26</v>
      </c>
      <c r="C34" s="39">
        <f t="shared" si="6"/>
        <v>4.875277321659728</v>
      </c>
      <c r="D34" s="39">
        <f t="shared" si="6"/>
        <v>3.3661215654651655</v>
      </c>
      <c r="E34" s="39">
        <f t="shared" si="6"/>
        <v>3.5883592870274676</v>
      </c>
      <c r="F34" s="39">
        <f t="shared" si="6"/>
        <v>3.4241004979150875</v>
      </c>
      <c r="G34" s="39">
        <f t="shared" si="6"/>
        <v>3.688039684813562</v>
      </c>
      <c r="H34" s="39">
        <f t="shared" si="6"/>
        <v>3.612366595031772</v>
      </c>
      <c r="I34" s="39">
        <f t="shared" si="6"/>
        <v>3.70071844928195</v>
      </c>
      <c r="J34" s="39">
        <f t="shared" si="6"/>
        <v>3.900522234191333</v>
      </c>
      <c r="K34" s="39">
        <f t="shared" si="6"/>
        <v>3.9559311335281935</v>
      </c>
      <c r="L34" s="39">
        <f t="shared" si="6"/>
        <v>3.629571991020062</v>
      </c>
      <c r="M34" s="39">
        <f t="shared" si="6"/>
        <v>3.7136894477114324</v>
      </c>
      <c r="N34" s="39">
        <f t="shared" si="6"/>
        <v>3.5923683260060484</v>
      </c>
      <c r="O34" s="16" t="s">
        <v>27</v>
      </c>
    </row>
    <row r="35" spans="2:17" ht="13.5">
      <c r="B35" s="20" t="s">
        <v>28</v>
      </c>
      <c r="C35" s="39">
        <f t="shared" si="6"/>
        <v>95.12472267834026</v>
      </c>
      <c r="D35" s="39">
        <f t="shared" si="6"/>
        <v>96.63387843453482</v>
      </c>
      <c r="E35" s="39">
        <f t="shared" si="6"/>
        <v>96.41164071297254</v>
      </c>
      <c r="F35" s="39">
        <f t="shared" si="6"/>
        <v>96.57589950208492</v>
      </c>
      <c r="G35" s="39">
        <f t="shared" si="6"/>
        <v>96.31196031518645</v>
      </c>
      <c r="H35" s="39">
        <f t="shared" si="6"/>
        <v>96.38763340496823</v>
      </c>
      <c r="I35" s="39">
        <f t="shared" si="6"/>
        <v>96.29928155071806</v>
      </c>
      <c r="J35" s="39">
        <f t="shared" si="6"/>
        <v>96.09947776580866</v>
      </c>
      <c r="K35" s="39">
        <f t="shared" si="6"/>
        <v>96.0440688664718</v>
      </c>
      <c r="L35" s="39">
        <f t="shared" si="6"/>
        <v>96.37042800897994</v>
      </c>
      <c r="M35" s="39">
        <f t="shared" si="6"/>
        <v>96.28631055228857</v>
      </c>
      <c r="N35" s="39">
        <f t="shared" si="6"/>
        <v>96.40763167399396</v>
      </c>
      <c r="O35" s="16" t="s">
        <v>29</v>
      </c>
      <c r="Q35" s="23"/>
    </row>
    <row r="36" spans="2:15" ht="13.5">
      <c r="B36" s="12" t="s">
        <v>30</v>
      </c>
      <c r="C36" s="37">
        <f>+C37+C42</f>
        <v>100</v>
      </c>
      <c r="D36" s="37">
        <f aca="true" t="shared" si="7" ref="D36:N36">+D37+D42</f>
        <v>100</v>
      </c>
      <c r="E36" s="37">
        <f t="shared" si="7"/>
        <v>100</v>
      </c>
      <c r="F36" s="37">
        <f t="shared" si="7"/>
        <v>100.00000000000003</v>
      </c>
      <c r="G36" s="37">
        <f t="shared" si="7"/>
        <v>100</v>
      </c>
      <c r="H36" s="37">
        <f t="shared" si="7"/>
        <v>100</v>
      </c>
      <c r="I36" s="37">
        <f t="shared" si="7"/>
        <v>99.99999999999999</v>
      </c>
      <c r="J36" s="37">
        <f t="shared" si="7"/>
        <v>100.00000000000001</v>
      </c>
      <c r="K36" s="37">
        <f t="shared" si="7"/>
        <v>100</v>
      </c>
      <c r="L36" s="37">
        <f t="shared" si="7"/>
        <v>100</v>
      </c>
      <c r="M36" s="37">
        <f t="shared" si="7"/>
        <v>99.99999999999999</v>
      </c>
      <c r="N36" s="37">
        <f t="shared" si="7"/>
        <v>100.00000000000001</v>
      </c>
      <c r="O36" s="12" t="s">
        <v>31</v>
      </c>
    </row>
    <row r="37" spans="2:15" ht="13.5">
      <c r="B37" s="24" t="s">
        <v>32</v>
      </c>
      <c r="C37" s="40">
        <f>+C38+C40+C41</f>
        <v>55.069104459733545</v>
      </c>
      <c r="D37" s="40">
        <f aca="true" t="shared" si="8" ref="D37:N37">+D38+D40+D41</f>
        <v>55.164038991672804</v>
      </c>
      <c r="E37" s="40">
        <f t="shared" si="8"/>
        <v>55.09074964699394</v>
      </c>
      <c r="F37" s="40">
        <f t="shared" si="8"/>
        <v>55.65062590343649</v>
      </c>
      <c r="G37" s="40">
        <f t="shared" si="8"/>
        <v>55.42713369268623</v>
      </c>
      <c r="H37" s="40">
        <f t="shared" si="8"/>
        <v>54.32869799956884</v>
      </c>
      <c r="I37" s="40">
        <f t="shared" si="8"/>
        <v>53.48865530938696</v>
      </c>
      <c r="J37" s="40">
        <f t="shared" si="8"/>
        <v>53.05982826452173</v>
      </c>
      <c r="K37" s="40">
        <f t="shared" si="8"/>
        <v>52.780300547097134</v>
      </c>
      <c r="L37" s="40">
        <f t="shared" si="8"/>
        <v>52.341386377180406</v>
      </c>
      <c r="M37" s="40">
        <f t="shared" si="8"/>
        <v>50.36230192448215</v>
      </c>
      <c r="N37" s="40">
        <f t="shared" si="8"/>
        <v>51.17736065865314</v>
      </c>
      <c r="O37" s="24" t="s">
        <v>33</v>
      </c>
    </row>
    <row r="38" spans="2:15" ht="13.5">
      <c r="B38" s="27" t="s">
        <v>34</v>
      </c>
      <c r="C38" s="39">
        <f aca="true" t="shared" si="9" ref="C38:N38">C14/C$12*100</f>
        <v>37.31329763099735</v>
      </c>
      <c r="D38" s="39">
        <f t="shared" si="9"/>
        <v>37.50165266438485</v>
      </c>
      <c r="E38" s="39">
        <f t="shared" si="9"/>
        <v>37.535738357617774</v>
      </c>
      <c r="F38" s="39">
        <f t="shared" si="9"/>
        <v>37.971923285488835</v>
      </c>
      <c r="G38" s="39">
        <f t="shared" si="9"/>
        <v>37.57193236541249</v>
      </c>
      <c r="H38" s="39">
        <f t="shared" si="9"/>
        <v>36.99197852469855</v>
      </c>
      <c r="I38" s="39">
        <f t="shared" si="9"/>
        <v>36.289833115989836</v>
      </c>
      <c r="J38" s="39">
        <f t="shared" si="9"/>
        <v>35.314652237181505</v>
      </c>
      <c r="K38" s="39">
        <f t="shared" si="9"/>
        <v>35.179956447937684</v>
      </c>
      <c r="L38" s="39">
        <f t="shared" si="9"/>
        <v>34.871912337327224</v>
      </c>
      <c r="M38" s="39">
        <f t="shared" si="9"/>
        <v>32.87691923735155</v>
      </c>
      <c r="N38" s="39">
        <f t="shared" si="9"/>
        <v>34.18467966105103</v>
      </c>
      <c r="O38" s="29" t="s">
        <v>35</v>
      </c>
    </row>
    <row r="39" spans="2:15" ht="13.5">
      <c r="B39" s="30" t="s">
        <v>36</v>
      </c>
      <c r="C39" s="41">
        <f aca="true" t="shared" si="10" ref="C39:N39">C15/C14*100</f>
        <v>69.93573266930521</v>
      </c>
      <c r="D39" s="41">
        <f t="shared" si="10"/>
        <v>69.891928072643</v>
      </c>
      <c r="E39" s="41">
        <f t="shared" si="10"/>
        <v>69.6689882891729</v>
      </c>
      <c r="F39" s="41">
        <f t="shared" si="10"/>
        <v>70.09633399319675</v>
      </c>
      <c r="G39" s="41">
        <f t="shared" si="10"/>
        <v>69.05458670025574</v>
      </c>
      <c r="H39" s="41">
        <f t="shared" si="10"/>
        <v>68.6850239284575</v>
      </c>
      <c r="I39" s="41">
        <f t="shared" si="10"/>
        <v>68.43206312069496</v>
      </c>
      <c r="J39" s="41">
        <f t="shared" si="10"/>
        <v>66.68772043592789</v>
      </c>
      <c r="K39" s="41">
        <f t="shared" si="10"/>
        <v>66.29162510543766</v>
      </c>
      <c r="L39" s="41">
        <f t="shared" si="10"/>
        <v>66.70676338799832</v>
      </c>
      <c r="M39" s="41">
        <f t="shared" si="10"/>
        <v>63.95631056908487</v>
      </c>
      <c r="N39" s="41">
        <f t="shared" si="10"/>
        <v>66.28281224607154</v>
      </c>
      <c r="O39" s="32" t="s">
        <v>37</v>
      </c>
    </row>
    <row r="40" spans="2:15" ht="13.5">
      <c r="B40" s="27" t="s">
        <v>38</v>
      </c>
      <c r="C40" s="39">
        <f aca="true" t="shared" si="11" ref="C40:N41">C16/C$12*100</f>
        <v>9.216332922078864</v>
      </c>
      <c r="D40" s="39">
        <f t="shared" si="11"/>
        <v>9.102946469293036</v>
      </c>
      <c r="E40" s="39">
        <f t="shared" si="11"/>
        <v>8.878346966503175</v>
      </c>
      <c r="F40" s="39">
        <f t="shared" si="11"/>
        <v>9.072308167004762</v>
      </c>
      <c r="G40" s="39">
        <f t="shared" si="11"/>
        <v>9.025969817297483</v>
      </c>
      <c r="H40" s="39">
        <f t="shared" si="11"/>
        <v>8.647800762724689</v>
      </c>
      <c r="I40" s="39">
        <f t="shared" si="11"/>
        <v>8.4782627891281</v>
      </c>
      <c r="J40" s="39">
        <f t="shared" si="11"/>
        <v>8.661732147567815</v>
      </c>
      <c r="K40" s="39">
        <f t="shared" si="11"/>
        <v>8.482142681338823</v>
      </c>
      <c r="L40" s="39">
        <f t="shared" si="11"/>
        <v>8.466589835942912</v>
      </c>
      <c r="M40" s="39">
        <f t="shared" si="11"/>
        <v>8.415752817482067</v>
      </c>
      <c r="N40" s="39">
        <f t="shared" si="11"/>
        <v>8.101840862207556</v>
      </c>
      <c r="O40" s="29" t="s">
        <v>39</v>
      </c>
    </row>
    <row r="41" spans="2:15" ht="13.5">
      <c r="B41" s="27" t="s">
        <v>48</v>
      </c>
      <c r="C41" s="39">
        <f t="shared" si="11"/>
        <v>8.539473906657333</v>
      </c>
      <c r="D41" s="39">
        <f t="shared" si="11"/>
        <v>8.559439857994917</v>
      </c>
      <c r="E41" s="39">
        <f t="shared" si="11"/>
        <v>8.676664322872998</v>
      </c>
      <c r="F41" s="39">
        <f t="shared" si="11"/>
        <v>8.60639445094289</v>
      </c>
      <c r="G41" s="39">
        <f t="shared" si="11"/>
        <v>8.829231509976262</v>
      </c>
      <c r="H41" s="39">
        <f t="shared" si="11"/>
        <v>8.688918712145599</v>
      </c>
      <c r="I41" s="39">
        <f t="shared" si="11"/>
        <v>8.720559404269022</v>
      </c>
      <c r="J41" s="39">
        <f t="shared" si="11"/>
        <v>9.083443879772403</v>
      </c>
      <c r="K41" s="39">
        <f t="shared" si="11"/>
        <v>9.11820141782063</v>
      </c>
      <c r="L41" s="39">
        <f t="shared" si="11"/>
        <v>9.00288420391027</v>
      </c>
      <c r="M41" s="39">
        <f t="shared" si="11"/>
        <v>9.069629869648537</v>
      </c>
      <c r="N41" s="39">
        <f t="shared" si="11"/>
        <v>8.890840135394551</v>
      </c>
      <c r="O41" s="29" t="s">
        <v>49</v>
      </c>
    </row>
    <row r="42" spans="2:15" ht="13.5">
      <c r="B42" s="33" t="s">
        <v>40</v>
      </c>
      <c r="C42" s="40">
        <f aca="true" t="shared" si="12" ref="C42:N42">C18/C$12*100</f>
        <v>44.930895540266455</v>
      </c>
      <c r="D42" s="40">
        <f t="shared" si="12"/>
        <v>44.835961008327196</v>
      </c>
      <c r="E42" s="40">
        <f t="shared" si="12"/>
        <v>44.90925035300605</v>
      </c>
      <c r="F42" s="40">
        <f t="shared" si="12"/>
        <v>44.34937409656353</v>
      </c>
      <c r="G42" s="40">
        <f t="shared" si="12"/>
        <v>44.57286630731377</v>
      </c>
      <c r="H42" s="40">
        <f t="shared" si="12"/>
        <v>45.67130200043116</v>
      </c>
      <c r="I42" s="40">
        <f t="shared" si="12"/>
        <v>46.51134469061303</v>
      </c>
      <c r="J42" s="40">
        <f t="shared" si="12"/>
        <v>46.94017173547829</v>
      </c>
      <c r="K42" s="40">
        <f t="shared" si="12"/>
        <v>47.219699452902866</v>
      </c>
      <c r="L42" s="40">
        <f t="shared" si="12"/>
        <v>47.658613622819594</v>
      </c>
      <c r="M42" s="40">
        <f t="shared" si="12"/>
        <v>49.63769807551783</v>
      </c>
      <c r="N42" s="40">
        <f t="shared" si="12"/>
        <v>48.82263934134687</v>
      </c>
      <c r="O42" s="33" t="s">
        <v>41</v>
      </c>
    </row>
    <row r="43" spans="2:15" ht="13.5">
      <c r="B43" s="34" t="s">
        <v>42</v>
      </c>
      <c r="C43" s="37">
        <f aca="true" t="shared" si="13" ref="C43:N43">SUM(C44:C48)</f>
        <v>99.99999999999997</v>
      </c>
      <c r="D43" s="37">
        <f t="shared" si="13"/>
        <v>99.99999999999997</v>
      </c>
      <c r="E43" s="37">
        <f t="shared" si="13"/>
        <v>100.00000000000001</v>
      </c>
      <c r="F43" s="37">
        <f t="shared" si="13"/>
        <v>100.00000000000003</v>
      </c>
      <c r="G43" s="37">
        <f t="shared" si="13"/>
        <v>100.00000000000001</v>
      </c>
      <c r="H43" s="37">
        <f t="shared" si="13"/>
        <v>100</v>
      </c>
      <c r="I43" s="37">
        <f t="shared" si="13"/>
        <v>100.00000000000003</v>
      </c>
      <c r="J43" s="37">
        <f t="shared" si="13"/>
        <v>99.99999999999999</v>
      </c>
      <c r="K43" s="37">
        <f t="shared" si="13"/>
        <v>99.99999999999997</v>
      </c>
      <c r="L43" s="37">
        <f t="shared" si="13"/>
        <v>100</v>
      </c>
      <c r="M43" s="37">
        <f t="shared" si="13"/>
        <v>100.00000000000001</v>
      </c>
      <c r="N43" s="37">
        <f t="shared" si="13"/>
        <v>99.99999999999999</v>
      </c>
      <c r="O43" s="34" t="s">
        <v>43</v>
      </c>
    </row>
    <row r="44" spans="2:15" ht="13.5">
      <c r="B44" s="27" t="s">
        <v>44</v>
      </c>
      <c r="C44" s="39">
        <f aca="true" t="shared" si="14" ref="C44:N48">C20/C$19*100</f>
        <v>44.61960901623575</v>
      </c>
      <c r="D44" s="39">
        <f t="shared" si="14"/>
        <v>43.84781522616809</v>
      </c>
      <c r="E44" s="39">
        <f t="shared" si="14"/>
        <v>44.25742062331602</v>
      </c>
      <c r="F44" s="39">
        <f t="shared" si="14"/>
        <v>44.43879114936927</v>
      </c>
      <c r="G44" s="39">
        <f t="shared" si="14"/>
        <v>45.258961131416015</v>
      </c>
      <c r="H44" s="39">
        <f t="shared" si="14"/>
        <v>46.96320189104392</v>
      </c>
      <c r="I44" s="39">
        <f t="shared" si="14"/>
        <v>46.63972770944842</v>
      </c>
      <c r="J44" s="39">
        <f t="shared" si="14"/>
        <v>47.54791744702899</v>
      </c>
      <c r="K44" s="39">
        <f t="shared" si="14"/>
        <v>48.06153830622187</v>
      </c>
      <c r="L44" s="39">
        <f t="shared" si="14"/>
        <v>47.88128705518985</v>
      </c>
      <c r="M44" s="39">
        <f t="shared" si="14"/>
        <v>50.14310735286986</v>
      </c>
      <c r="N44" s="39">
        <f t="shared" si="14"/>
        <v>48.70406655122792</v>
      </c>
      <c r="O44" s="27" t="s">
        <v>44</v>
      </c>
    </row>
    <row r="45" spans="2:16" ht="13.5">
      <c r="B45" s="27" t="s">
        <v>45</v>
      </c>
      <c r="C45" s="39">
        <f t="shared" si="14"/>
        <v>4.145153501614319</v>
      </c>
      <c r="D45" s="39">
        <f t="shared" si="14"/>
        <v>4.059600467315612</v>
      </c>
      <c r="E45" s="39">
        <f t="shared" si="14"/>
        <v>3.896232879729315</v>
      </c>
      <c r="F45" s="39">
        <f t="shared" si="14"/>
        <v>4.025343949546666</v>
      </c>
      <c r="G45" s="39">
        <f t="shared" si="14"/>
        <v>3.996872020169694</v>
      </c>
      <c r="H45" s="39">
        <f t="shared" si="14"/>
        <v>3.8685207395335257</v>
      </c>
      <c r="I45" s="39">
        <f t="shared" si="14"/>
        <v>3.752934244584796</v>
      </c>
      <c r="J45" s="39">
        <f t="shared" si="14"/>
        <v>3.8904139628934837</v>
      </c>
      <c r="K45" s="39">
        <f t="shared" si="14"/>
        <v>3.7558150969346995</v>
      </c>
      <c r="L45" s="39">
        <f t="shared" si="14"/>
        <v>3.6690271517678834</v>
      </c>
      <c r="M45" s="39">
        <f t="shared" si="14"/>
        <v>3.6158735012463374</v>
      </c>
      <c r="N45" s="39">
        <f t="shared" si="14"/>
        <v>3.5676709611297595</v>
      </c>
      <c r="O45" s="27" t="s">
        <v>45</v>
      </c>
      <c r="P45" s="23"/>
    </row>
    <row r="46" spans="2:15" ht="13.5">
      <c r="B46" s="36" t="s">
        <v>46</v>
      </c>
      <c r="C46" s="39">
        <f t="shared" si="14"/>
        <v>24.35267304169449</v>
      </c>
      <c r="D46" s="39">
        <f t="shared" si="14"/>
        <v>25.08982753432065</v>
      </c>
      <c r="E46" s="39">
        <f t="shared" si="14"/>
        <v>24.90617019178984</v>
      </c>
      <c r="F46" s="39">
        <f t="shared" si="14"/>
        <v>24.12969822700282</v>
      </c>
      <c r="G46" s="39">
        <f t="shared" si="14"/>
        <v>24.01682284187439</v>
      </c>
      <c r="H46" s="39">
        <f t="shared" si="14"/>
        <v>22.998186279822693</v>
      </c>
      <c r="I46" s="39">
        <f t="shared" si="14"/>
        <v>24.027129186911687</v>
      </c>
      <c r="J46" s="39">
        <f t="shared" si="14"/>
        <v>24.236945081947123</v>
      </c>
      <c r="K46" s="39">
        <f t="shared" si="14"/>
        <v>24.085242759234134</v>
      </c>
      <c r="L46" s="39">
        <f t="shared" si="14"/>
        <v>24.41078956001485</v>
      </c>
      <c r="M46" s="39">
        <f t="shared" si="14"/>
        <v>24.433133929006445</v>
      </c>
      <c r="N46" s="39">
        <f t="shared" si="14"/>
        <v>24.31393595939964</v>
      </c>
      <c r="O46" s="36" t="s">
        <v>46</v>
      </c>
    </row>
    <row r="47" spans="2:15" ht="13.5">
      <c r="B47" s="36" t="s">
        <v>47</v>
      </c>
      <c r="C47" s="39">
        <f t="shared" si="14"/>
        <v>26.105543057536483</v>
      </c>
      <c r="D47" s="39">
        <f t="shared" si="14"/>
        <v>26.221481744209974</v>
      </c>
      <c r="E47" s="39">
        <f t="shared" si="14"/>
        <v>26.161598011418192</v>
      </c>
      <c r="F47" s="39">
        <f t="shared" si="14"/>
        <v>26.627948052992696</v>
      </c>
      <c r="G47" s="39">
        <f t="shared" si="14"/>
        <v>25.955632865406823</v>
      </c>
      <c r="H47" s="39">
        <f t="shared" si="14"/>
        <v>25.41912422029163</v>
      </c>
      <c r="I47" s="39">
        <f t="shared" si="14"/>
        <v>24.844907435944968</v>
      </c>
      <c r="J47" s="39">
        <f t="shared" si="14"/>
        <v>23.56190215196608</v>
      </c>
      <c r="K47" s="39">
        <f t="shared" si="14"/>
        <v>23.332736969529982</v>
      </c>
      <c r="L47" s="39">
        <f t="shared" si="14"/>
        <v>23.273386487464574</v>
      </c>
      <c r="M47" s="39">
        <f t="shared" si="14"/>
        <v>21.03693257851334</v>
      </c>
      <c r="N47" s="39">
        <f t="shared" si="14"/>
        <v>22.668355584182567</v>
      </c>
      <c r="O47" s="36" t="s">
        <v>47</v>
      </c>
    </row>
    <row r="48" spans="2:15" ht="13.5">
      <c r="B48" s="27" t="s">
        <v>48</v>
      </c>
      <c r="C48" s="39">
        <f t="shared" si="14"/>
        <v>0.7770213829189367</v>
      </c>
      <c r="D48" s="39">
        <f t="shared" si="14"/>
        <v>0.7812750279856638</v>
      </c>
      <c r="E48" s="39">
        <f t="shared" si="14"/>
        <v>0.7785782937466321</v>
      </c>
      <c r="F48" s="39">
        <f t="shared" si="14"/>
        <v>0.778218621088577</v>
      </c>
      <c r="G48" s="39">
        <f t="shared" si="14"/>
        <v>0.7717111411330784</v>
      </c>
      <c r="H48" s="39">
        <f t="shared" si="14"/>
        <v>0.7509668693082342</v>
      </c>
      <c r="I48" s="39">
        <f t="shared" si="14"/>
        <v>0.7353014231101407</v>
      </c>
      <c r="J48" s="39">
        <f t="shared" si="14"/>
        <v>0.7628213561643161</v>
      </c>
      <c r="K48" s="39">
        <f t="shared" si="14"/>
        <v>0.7646668680793074</v>
      </c>
      <c r="L48" s="39">
        <f t="shared" si="14"/>
        <v>0.7655097455628421</v>
      </c>
      <c r="M48" s="39">
        <f t="shared" si="14"/>
        <v>0.7709526383640234</v>
      </c>
      <c r="N48" s="39">
        <f t="shared" si="14"/>
        <v>0.7459709440601096</v>
      </c>
      <c r="O48" s="27" t="s">
        <v>49</v>
      </c>
    </row>
    <row r="49" spans="2:15" ht="13.5">
      <c r="B49" s="34" t="s">
        <v>50</v>
      </c>
      <c r="C49" s="37">
        <f aca="true" t="shared" si="15" ref="C49:N49">+C50+C51</f>
        <v>100</v>
      </c>
      <c r="D49" s="37">
        <f t="shared" si="15"/>
        <v>100</v>
      </c>
      <c r="E49" s="37">
        <f t="shared" si="15"/>
        <v>100</v>
      </c>
      <c r="F49" s="37">
        <f t="shared" si="15"/>
        <v>100</v>
      </c>
      <c r="G49" s="37">
        <f t="shared" si="15"/>
        <v>100</v>
      </c>
      <c r="H49" s="37">
        <f t="shared" si="15"/>
        <v>100</v>
      </c>
      <c r="I49" s="37">
        <f t="shared" si="15"/>
        <v>100</v>
      </c>
      <c r="J49" s="37">
        <f t="shared" si="15"/>
        <v>100</v>
      </c>
      <c r="K49" s="37">
        <f t="shared" si="15"/>
        <v>100.00000000000001</v>
      </c>
      <c r="L49" s="37">
        <f t="shared" si="15"/>
        <v>100</v>
      </c>
      <c r="M49" s="37">
        <f t="shared" si="15"/>
        <v>100</v>
      </c>
      <c r="N49" s="37">
        <f t="shared" si="15"/>
        <v>100</v>
      </c>
      <c r="O49" s="34" t="s">
        <v>51</v>
      </c>
    </row>
    <row r="50" spans="2:16" ht="13.5">
      <c r="B50" s="27" t="s">
        <v>52</v>
      </c>
      <c r="C50" s="39">
        <f aca="true" t="shared" si="16" ref="C50:N51">+C26/C$25*100</f>
        <v>60.572215286266825</v>
      </c>
      <c r="D50" s="39">
        <f t="shared" si="16"/>
        <v>60.376769326738554</v>
      </c>
      <c r="E50" s="39">
        <f t="shared" si="16"/>
        <v>60.24878471911953</v>
      </c>
      <c r="F50" s="39">
        <f t="shared" si="16"/>
        <v>59.93664039428709</v>
      </c>
      <c r="G50" s="39">
        <f t="shared" si="16"/>
        <v>60.12953451114307</v>
      </c>
      <c r="H50" s="39">
        <f t="shared" si="16"/>
        <v>60.79065392424392</v>
      </c>
      <c r="I50" s="39">
        <f t="shared" si="16"/>
        <v>61.46873480740129</v>
      </c>
      <c r="J50" s="39">
        <f t="shared" si="16"/>
        <v>62.271316705054225</v>
      </c>
      <c r="K50" s="39">
        <f t="shared" si="16"/>
        <v>62.45993873794947</v>
      </c>
      <c r="L50" s="39">
        <f t="shared" si="16"/>
        <v>62.89340645898774</v>
      </c>
      <c r="M50" s="39">
        <f t="shared" si="16"/>
        <v>64.84342338759177</v>
      </c>
      <c r="N50" s="39">
        <f t="shared" si="16"/>
        <v>63.46700407758769</v>
      </c>
      <c r="O50" s="27" t="s">
        <v>53</v>
      </c>
      <c r="P50" s="23"/>
    </row>
    <row r="51" spans="2:15" ht="13.5">
      <c r="B51" s="27" t="s">
        <v>54</v>
      </c>
      <c r="C51" s="39">
        <f t="shared" si="16"/>
        <v>39.427784713733175</v>
      </c>
      <c r="D51" s="39">
        <f t="shared" si="16"/>
        <v>39.62323067326145</v>
      </c>
      <c r="E51" s="39">
        <f t="shared" si="16"/>
        <v>39.75121528088048</v>
      </c>
      <c r="F51" s="39">
        <f t="shared" si="16"/>
        <v>40.06335960571291</v>
      </c>
      <c r="G51" s="39">
        <f t="shared" si="16"/>
        <v>39.87046548885693</v>
      </c>
      <c r="H51" s="39">
        <f t="shared" si="16"/>
        <v>39.20934607575609</v>
      </c>
      <c r="I51" s="39">
        <f t="shared" si="16"/>
        <v>38.53126519259871</v>
      </c>
      <c r="J51" s="39">
        <f t="shared" si="16"/>
        <v>37.72868329494578</v>
      </c>
      <c r="K51" s="39">
        <f t="shared" si="16"/>
        <v>37.54006126205054</v>
      </c>
      <c r="L51" s="39">
        <f t="shared" si="16"/>
        <v>37.10659354101225</v>
      </c>
      <c r="M51" s="39">
        <f t="shared" si="16"/>
        <v>35.15657661240823</v>
      </c>
      <c r="N51" s="39">
        <f t="shared" si="16"/>
        <v>36.53299592241231</v>
      </c>
      <c r="O51" s="27" t="s">
        <v>55</v>
      </c>
    </row>
    <row r="53" spans="2:14" ht="13.5"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2:14" ht="13.5"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2:14" ht="13.5">
      <c r="B55" s="42" t="s">
        <v>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3:14" ht="14.2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3:14" ht="13.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2" spans="2:14" ht="13.5">
      <c r="B62" s="4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14" ht="13.5">
      <c r="B63" s="4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9" spans="3:14" ht="13.5"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3:14" ht="13.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</sheetData>
  <mergeCells count="4">
    <mergeCell ref="B2:O2"/>
    <mergeCell ref="B3:O3"/>
    <mergeCell ref="C5:N5"/>
    <mergeCell ref="C29:N29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8" customWidth="1"/>
    <col min="16" max="35" width="9.140625" style="56" customWidth="1"/>
    <col min="36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</row>
    <row r="2" spans="1:15" ht="13.5">
      <c r="A2" s="5" t="s">
        <v>0</v>
      </c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3.5">
      <c r="A3" s="5" t="s">
        <v>2</v>
      </c>
      <c r="B3" s="59" t="s">
        <v>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3.5">
      <c r="A4" s="5"/>
      <c r="B4" s="7"/>
      <c r="D4" s="7"/>
      <c r="E4" s="7"/>
      <c r="I4" s="9"/>
      <c r="O4" s="57"/>
    </row>
    <row r="5" spans="1:15" ht="13.5">
      <c r="A5" s="5"/>
      <c r="B5" s="7"/>
      <c r="C5" s="67">
        <v>2006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0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5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</row>
    <row r="8" spans="1:15" ht="13.5">
      <c r="A8" s="11" t="s">
        <v>21</v>
      </c>
      <c r="B8" s="12" t="s">
        <v>22</v>
      </c>
      <c r="C8" s="13">
        <f>+C9+C10+C11</f>
        <v>66407.19406048147</v>
      </c>
      <c r="D8" s="13">
        <f aca="true" t="shared" si="0" ref="D8:K8">+D9+D10+D11</f>
        <v>65581.66445937521</v>
      </c>
      <c r="E8" s="13">
        <f t="shared" si="0"/>
        <v>65666.9230712062</v>
      </c>
      <c r="F8" s="13">
        <f t="shared" si="0"/>
        <v>65649.09020031898</v>
      </c>
      <c r="G8" s="13">
        <f t="shared" si="0"/>
        <v>64744.91982569048</v>
      </c>
      <c r="H8" s="13">
        <f t="shared" si="0"/>
        <v>64186.27264678458</v>
      </c>
      <c r="I8" s="13">
        <f t="shared" si="0"/>
        <v>64785.41895922192</v>
      </c>
      <c r="J8" s="13">
        <f t="shared" si="0"/>
        <v>65997.01692798169</v>
      </c>
      <c r="K8" s="13">
        <f t="shared" si="0"/>
        <v>65988.46887393671</v>
      </c>
      <c r="L8" s="13">
        <f>+L9+L10+L11</f>
        <v>65981.32717548596</v>
      </c>
      <c r="M8" s="13">
        <f>+M9+M10+M11</f>
        <v>65492.56471333871</v>
      </c>
      <c r="N8" s="13">
        <f>+N9+N10+N11</f>
        <v>66428.25242018982</v>
      </c>
      <c r="O8" s="14" t="s">
        <v>23</v>
      </c>
    </row>
    <row r="9" spans="1:15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</row>
    <row r="10" spans="1:35" s="8" customFormat="1" ht="13.5">
      <c r="A10" s="19" t="s">
        <v>0</v>
      </c>
      <c r="B10" s="20" t="s">
        <v>26</v>
      </c>
      <c r="C10" s="17">
        <v>2370.2700654453</v>
      </c>
      <c r="D10" s="17">
        <v>2535.5947938424</v>
      </c>
      <c r="E10" s="17">
        <v>2549.0869255997</v>
      </c>
      <c r="F10" s="17">
        <v>2440.920932467499</v>
      </c>
      <c r="G10" s="17">
        <v>2461.8101470061997</v>
      </c>
      <c r="H10" s="17">
        <v>2380.3831682705</v>
      </c>
      <c r="I10" s="17">
        <v>2424.249307413199</v>
      </c>
      <c r="J10" s="17">
        <v>2417.4193689290996</v>
      </c>
      <c r="K10" s="17">
        <v>2388.6825106409997</v>
      </c>
      <c r="L10" s="17">
        <v>2249.62934238</v>
      </c>
      <c r="M10" s="17">
        <v>2273.7934531257997</v>
      </c>
      <c r="N10" s="17">
        <v>2187.9078437261005</v>
      </c>
      <c r="O10" s="16" t="s">
        <v>27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8" customFormat="1" ht="13.5">
      <c r="A11" s="19" t="s">
        <v>0</v>
      </c>
      <c r="B11" s="20" t="s">
        <v>28</v>
      </c>
      <c r="C11" s="17">
        <v>64036.92399503618</v>
      </c>
      <c r="D11" s="17">
        <v>63046.069665532814</v>
      </c>
      <c r="E11" s="17">
        <v>63117.8361456065</v>
      </c>
      <c r="F11" s="17">
        <v>63208.16926785149</v>
      </c>
      <c r="G11" s="17">
        <v>62283.109678684275</v>
      </c>
      <c r="H11" s="17">
        <v>61805.88947851408</v>
      </c>
      <c r="I11" s="17">
        <v>62361.16965180872</v>
      </c>
      <c r="J11" s="17">
        <v>63579.597559052585</v>
      </c>
      <c r="K11" s="17">
        <v>63599.786363295716</v>
      </c>
      <c r="L11" s="17">
        <v>63731.69783310596</v>
      </c>
      <c r="M11" s="17">
        <v>63218.77126021291</v>
      </c>
      <c r="N11" s="17">
        <v>64240.344576463714</v>
      </c>
      <c r="O11" s="16" t="s">
        <v>29</v>
      </c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15" ht="13.5">
      <c r="A12" s="11" t="s">
        <v>0</v>
      </c>
      <c r="B12" s="12" t="s">
        <v>30</v>
      </c>
      <c r="C12" s="13">
        <f aca="true" t="shared" si="1" ref="C12:N12">+C13+C18</f>
        <v>66407.1940604814</v>
      </c>
      <c r="D12" s="13">
        <f t="shared" si="1"/>
        <v>65581.6644593752</v>
      </c>
      <c r="E12" s="13">
        <f t="shared" si="1"/>
        <v>65666.92307120611</v>
      </c>
      <c r="F12" s="13">
        <f t="shared" si="1"/>
        <v>65649.090200319</v>
      </c>
      <c r="G12" s="13">
        <f t="shared" si="1"/>
        <v>64744.919825690406</v>
      </c>
      <c r="H12" s="13">
        <f t="shared" si="1"/>
        <v>64186.2726467845</v>
      </c>
      <c r="I12" s="13">
        <f t="shared" si="1"/>
        <v>64785.41895922189</v>
      </c>
      <c r="J12" s="13">
        <f t="shared" si="1"/>
        <v>65997.0169279817</v>
      </c>
      <c r="K12" s="13">
        <f t="shared" si="1"/>
        <v>65988.46887393668</v>
      </c>
      <c r="L12" s="13">
        <f t="shared" si="1"/>
        <v>65981.32717548589</v>
      </c>
      <c r="M12" s="13">
        <f t="shared" si="1"/>
        <v>65492.56471333869</v>
      </c>
      <c r="N12" s="13">
        <f t="shared" si="1"/>
        <v>66428.25242018979</v>
      </c>
      <c r="O12" s="12" t="s">
        <v>31</v>
      </c>
    </row>
    <row r="13" spans="1:15" ht="13.5">
      <c r="A13" s="11"/>
      <c r="B13" s="24" t="s">
        <v>32</v>
      </c>
      <c r="C13" s="25">
        <f>+C14+C16+C17</f>
        <v>33112.0305585063</v>
      </c>
      <c r="D13" s="25">
        <f aca="true" t="shared" si="2" ref="D13:M13">+D14+D16+D17</f>
        <v>31697.9013216985</v>
      </c>
      <c r="E13" s="25">
        <f t="shared" si="2"/>
        <v>31559.7003829526</v>
      </c>
      <c r="F13" s="25">
        <f t="shared" si="2"/>
        <v>31703.150200232998</v>
      </c>
      <c r="G13" s="25">
        <f t="shared" si="2"/>
        <v>30509.0598256011</v>
      </c>
      <c r="H13" s="25">
        <f t="shared" si="2"/>
        <v>30250.892646698696</v>
      </c>
      <c r="I13" s="25">
        <f t="shared" si="2"/>
        <v>30206.998959134395</v>
      </c>
      <c r="J13" s="25">
        <f t="shared" si="2"/>
        <v>31291.8769278928</v>
      </c>
      <c r="K13" s="25">
        <f t="shared" si="2"/>
        <v>30984.1598738509</v>
      </c>
      <c r="L13" s="25">
        <f t="shared" si="2"/>
        <v>30287.108175399393</v>
      </c>
      <c r="M13" s="25">
        <f t="shared" si="2"/>
        <v>29157.951713277092</v>
      </c>
      <c r="N13" s="25">
        <f>+N14+N16+N17</f>
        <v>30081.484420128098</v>
      </c>
      <c r="O13" s="24" t="s">
        <v>33</v>
      </c>
    </row>
    <row r="14" spans="1:15" ht="13.5">
      <c r="A14" s="11" t="s">
        <v>0</v>
      </c>
      <c r="B14" s="27" t="s">
        <v>34</v>
      </c>
      <c r="C14" s="28">
        <v>22107.281876051402</v>
      </c>
      <c r="D14" s="28">
        <v>20557.5635162795</v>
      </c>
      <c r="E14" s="28">
        <v>20488.784879313702</v>
      </c>
      <c r="F14" s="28">
        <v>20448.1690495344</v>
      </c>
      <c r="G14" s="28">
        <v>19203.7126635256</v>
      </c>
      <c r="H14" s="28">
        <v>19304.696813060502</v>
      </c>
      <c r="I14" s="28">
        <v>19184.832929394597</v>
      </c>
      <c r="J14" s="28">
        <v>20154.5447165699</v>
      </c>
      <c r="K14" s="28">
        <v>20041.2885824641</v>
      </c>
      <c r="L14" s="28">
        <v>19484.894057377598</v>
      </c>
      <c r="M14" s="28">
        <v>18261.428200206297</v>
      </c>
      <c r="N14" s="28">
        <v>19336.7978392212</v>
      </c>
      <c r="O14" s="29" t="s">
        <v>35</v>
      </c>
    </row>
    <row r="15" spans="1:15" ht="13.5">
      <c r="A15" s="11"/>
      <c r="B15" s="30" t="s">
        <v>36</v>
      </c>
      <c r="C15" s="31">
        <v>14631.6277212</v>
      </c>
      <c r="D15" s="31">
        <v>13065.282394400001</v>
      </c>
      <c r="E15" s="31">
        <v>12974.58029655</v>
      </c>
      <c r="F15" s="31">
        <v>13084.74215895</v>
      </c>
      <c r="G15" s="31">
        <v>11751.57003675</v>
      </c>
      <c r="H15" s="31">
        <v>11397.8289744</v>
      </c>
      <c r="I15" s="31">
        <v>11231.969868</v>
      </c>
      <c r="J15" s="31">
        <v>11622.879986875</v>
      </c>
      <c r="K15" s="31">
        <v>11539.153035700001</v>
      </c>
      <c r="L15" s="31">
        <v>11169.1087816</v>
      </c>
      <c r="M15" s="31">
        <v>9806.318834775</v>
      </c>
      <c r="N15" s="31">
        <v>10758.87414012</v>
      </c>
      <c r="O15" s="32" t="s">
        <v>37</v>
      </c>
    </row>
    <row r="16" spans="1:15" ht="13.5">
      <c r="A16" s="11" t="s">
        <v>0</v>
      </c>
      <c r="B16" s="27" t="s">
        <v>38</v>
      </c>
      <c r="C16" s="28">
        <v>5244.3372988227</v>
      </c>
      <c r="D16" s="28">
        <v>5195.763423852199</v>
      </c>
      <c r="E16" s="28">
        <v>5138.064080701899</v>
      </c>
      <c r="F16" s="28">
        <v>5251.103551928798</v>
      </c>
      <c r="G16" s="28">
        <v>5299.398502552699</v>
      </c>
      <c r="H16" s="28">
        <v>5072.4311140724985</v>
      </c>
      <c r="I16" s="28">
        <v>5088.184831400799</v>
      </c>
      <c r="J16" s="28">
        <v>5053.3691047897</v>
      </c>
      <c r="K16" s="28">
        <v>4944.5919983886</v>
      </c>
      <c r="L16" s="28">
        <v>4925.9962021457995</v>
      </c>
      <c r="M16" s="28">
        <v>4973.566672053801</v>
      </c>
      <c r="N16" s="28">
        <v>4826.245642542402</v>
      </c>
      <c r="O16" s="29" t="s">
        <v>39</v>
      </c>
    </row>
    <row r="17" spans="1:15" ht="13.5">
      <c r="A17" s="11"/>
      <c r="B17" s="27" t="s">
        <v>48</v>
      </c>
      <c r="C17" s="28">
        <v>5760.411383632201</v>
      </c>
      <c r="D17" s="28">
        <v>5944.574381566799</v>
      </c>
      <c r="E17" s="28">
        <v>5932.851422936997</v>
      </c>
      <c r="F17" s="28">
        <v>6003.877598769798</v>
      </c>
      <c r="G17" s="28">
        <v>6005.9486595228</v>
      </c>
      <c r="H17" s="28">
        <v>5873.764719565697</v>
      </c>
      <c r="I17" s="28">
        <v>5933.981198338999</v>
      </c>
      <c r="J17" s="28">
        <v>6083.9631065332</v>
      </c>
      <c r="K17" s="28">
        <v>5998.279292998197</v>
      </c>
      <c r="L17" s="28">
        <v>5876.2179158759955</v>
      </c>
      <c r="M17" s="28">
        <v>5922.956841016998</v>
      </c>
      <c r="N17" s="28">
        <v>5918.440938364496</v>
      </c>
      <c r="O17" s="29" t="s">
        <v>49</v>
      </c>
    </row>
    <row r="18" spans="1:15" ht="13.5">
      <c r="A18" s="11" t="s">
        <v>0</v>
      </c>
      <c r="B18" s="33" t="s">
        <v>40</v>
      </c>
      <c r="C18" s="25">
        <v>33295.1635019751</v>
      </c>
      <c r="D18" s="25">
        <v>33883.7631376767</v>
      </c>
      <c r="E18" s="25">
        <v>34107.2226882535</v>
      </c>
      <c r="F18" s="25">
        <v>33945.940000086004</v>
      </c>
      <c r="G18" s="25">
        <v>34235.860000089306</v>
      </c>
      <c r="H18" s="25">
        <v>33935.3800000858</v>
      </c>
      <c r="I18" s="25">
        <v>34578.4200000875</v>
      </c>
      <c r="J18" s="25">
        <v>34705.140000088904</v>
      </c>
      <c r="K18" s="25">
        <v>35004.30900008579</v>
      </c>
      <c r="L18" s="25">
        <v>35694.219000086494</v>
      </c>
      <c r="M18" s="25">
        <v>36334.613000061596</v>
      </c>
      <c r="N18" s="25">
        <v>36346.7680000617</v>
      </c>
      <c r="O18" s="33" t="s">
        <v>41</v>
      </c>
    </row>
    <row r="19" spans="1:15" ht="13.5">
      <c r="A19" s="11" t="s">
        <v>0</v>
      </c>
      <c r="B19" s="34" t="s">
        <v>42</v>
      </c>
      <c r="C19" s="13">
        <f>+C20+C21+C22+C23+C24</f>
        <v>66407.19406048137</v>
      </c>
      <c r="D19" s="13">
        <f aca="true" t="shared" si="3" ref="D19:K19">+D20+D21+D22+D23+D24</f>
        <v>65581.6644593752</v>
      </c>
      <c r="E19" s="13">
        <f t="shared" si="3"/>
        <v>65666.92307120608</v>
      </c>
      <c r="F19" s="13">
        <f t="shared" si="3"/>
        <v>65649.09020031898</v>
      </c>
      <c r="G19" s="13">
        <f t="shared" si="3"/>
        <v>64744.91982569036</v>
      </c>
      <c r="H19" s="13">
        <f t="shared" si="3"/>
        <v>64186.2726467845</v>
      </c>
      <c r="I19" s="13">
        <f t="shared" si="3"/>
        <v>64785.41895922189</v>
      </c>
      <c r="J19" s="13">
        <f t="shared" si="3"/>
        <v>65997.01692798169</v>
      </c>
      <c r="K19" s="13">
        <f t="shared" si="3"/>
        <v>65988.46887393668</v>
      </c>
      <c r="L19" s="13">
        <f>+L20+L21+L22+L23+L24</f>
        <v>65981.32717548593</v>
      </c>
      <c r="M19" s="13">
        <f>+M20+M21+M22+M23+M24</f>
        <v>65492.56471333868</v>
      </c>
      <c r="N19" s="13">
        <f>+N20+N21+N22+N23+N24</f>
        <v>66428.25242018982</v>
      </c>
      <c r="O19" s="34" t="s">
        <v>43</v>
      </c>
    </row>
    <row r="20" spans="1:15" ht="13.5">
      <c r="A20" s="11" t="s">
        <v>0</v>
      </c>
      <c r="B20" s="27" t="s">
        <v>44</v>
      </c>
      <c r="C20" s="28">
        <v>32949.32341810538</v>
      </c>
      <c r="D20" s="28">
        <v>33123.423879929986</v>
      </c>
      <c r="E20" s="28">
        <v>33057.1858449133</v>
      </c>
      <c r="F20" s="28">
        <v>32820.63738914589</v>
      </c>
      <c r="G20" s="28">
        <v>32785.897640581876</v>
      </c>
      <c r="H20" s="28">
        <v>33199.4806765829</v>
      </c>
      <c r="I20" s="28">
        <v>33728.877742271594</v>
      </c>
      <c r="J20" s="28">
        <v>33832.78924760779</v>
      </c>
      <c r="K20" s="28">
        <v>34194.625255273095</v>
      </c>
      <c r="L20" s="28">
        <v>33826.99405048502</v>
      </c>
      <c r="M20" s="28">
        <v>34993.501516425196</v>
      </c>
      <c r="N20" s="28">
        <v>34990.06946361651</v>
      </c>
      <c r="O20" s="27" t="s">
        <v>44</v>
      </c>
    </row>
    <row r="21" spans="1:15" ht="13.5">
      <c r="A21" s="11" t="s">
        <v>0</v>
      </c>
      <c r="B21" s="27" t="s">
        <v>45</v>
      </c>
      <c r="C21" s="28">
        <v>2295.426468341</v>
      </c>
      <c r="D21" s="28">
        <v>2243.1801785143</v>
      </c>
      <c r="E21" s="28">
        <v>2186.5204429571995</v>
      </c>
      <c r="F21" s="28">
        <v>2226.9716893575996</v>
      </c>
      <c r="G21" s="28">
        <v>2257.1256827975994</v>
      </c>
      <c r="H21" s="28">
        <v>2160.1828160321998</v>
      </c>
      <c r="I21" s="28">
        <v>2177.0742168832</v>
      </c>
      <c r="J21" s="28">
        <v>2162.5537786517</v>
      </c>
      <c r="K21" s="28">
        <v>2091.6434794658</v>
      </c>
      <c r="L21" s="28">
        <v>2088.5656188524</v>
      </c>
      <c r="M21" s="28">
        <v>2101.4169827686</v>
      </c>
      <c r="N21" s="28">
        <v>2075.9494766937005</v>
      </c>
      <c r="O21" s="27" t="s">
        <v>45</v>
      </c>
    </row>
    <row r="22" spans="1:15" ht="13.5">
      <c r="A22" s="35" t="s">
        <v>0</v>
      </c>
      <c r="B22" s="36" t="s">
        <v>46</v>
      </c>
      <c r="C22" s="28">
        <v>16041.559526803596</v>
      </c>
      <c r="D22" s="28">
        <v>16639.762114134108</v>
      </c>
      <c r="E22" s="28">
        <v>16938.074762963388</v>
      </c>
      <c r="F22" s="28">
        <v>17003.080867180997</v>
      </c>
      <c r="G22" s="28">
        <v>17431.494482070884</v>
      </c>
      <c r="H22" s="28">
        <v>16916.495497542106</v>
      </c>
      <c r="I22" s="28">
        <v>17137.484716927698</v>
      </c>
      <c r="J22" s="28">
        <v>17864.7999914005</v>
      </c>
      <c r="K22" s="28">
        <v>17649.625268750093</v>
      </c>
      <c r="L22" s="28">
        <v>18392.888723273605</v>
      </c>
      <c r="M22" s="28">
        <v>18086.620717568487</v>
      </c>
      <c r="N22" s="28">
        <v>18103.198983894505</v>
      </c>
      <c r="O22" s="36" t="s">
        <v>46</v>
      </c>
    </row>
    <row r="23" spans="1:15" ht="13.5">
      <c r="A23" s="35"/>
      <c r="B23" s="36" t="s">
        <v>47</v>
      </c>
      <c r="C23" s="28">
        <v>14638.016225516998</v>
      </c>
      <c r="D23" s="28">
        <v>13071.628046617501</v>
      </c>
      <c r="E23" s="28">
        <v>12980.9577779611</v>
      </c>
      <c r="F23" s="28">
        <v>13091.252180842399</v>
      </c>
      <c r="G23" s="28">
        <v>11757.200440996101</v>
      </c>
      <c r="H23" s="28">
        <v>11403.366164154799</v>
      </c>
      <c r="I23" s="28">
        <v>11237.5502887572</v>
      </c>
      <c r="J23" s="28">
        <v>11628.4885115561</v>
      </c>
      <c r="K23" s="28">
        <v>11544.721158632801</v>
      </c>
      <c r="L23" s="28">
        <v>11175.1528273971</v>
      </c>
      <c r="M23" s="28">
        <v>9811.4744432579</v>
      </c>
      <c r="N23" s="28">
        <v>10764.023688135901</v>
      </c>
      <c r="O23" s="36" t="s">
        <v>47</v>
      </c>
    </row>
    <row r="24" spans="1:15" ht="13.5">
      <c r="A24" s="35" t="s">
        <v>0</v>
      </c>
      <c r="B24" s="27" t="s">
        <v>48</v>
      </c>
      <c r="C24" s="28">
        <v>482.86842171440003</v>
      </c>
      <c r="D24" s="28">
        <v>503.6702401793045</v>
      </c>
      <c r="E24" s="28">
        <v>504.1842424110928</v>
      </c>
      <c r="F24" s="28">
        <v>507.1480737920938</v>
      </c>
      <c r="G24" s="28">
        <v>513.2015792439015</v>
      </c>
      <c r="H24" s="28">
        <v>506.7474924725029</v>
      </c>
      <c r="I24" s="28">
        <v>504.43199438219744</v>
      </c>
      <c r="J24" s="28">
        <v>508.38539876559844</v>
      </c>
      <c r="K24" s="28">
        <v>507.8537118148961</v>
      </c>
      <c r="L24" s="28">
        <v>497.7259554778084</v>
      </c>
      <c r="M24" s="28">
        <v>499.55105331850064</v>
      </c>
      <c r="N24" s="28">
        <v>495.0108078492012</v>
      </c>
      <c r="O24" s="27" t="s">
        <v>49</v>
      </c>
    </row>
    <row r="25" spans="1:15" ht="13.5">
      <c r="A25" s="11"/>
      <c r="B25" s="34" t="s">
        <v>50</v>
      </c>
      <c r="C25" s="13">
        <f>+C26+C27</f>
        <v>66407.19406048147</v>
      </c>
      <c r="D25" s="13">
        <f aca="true" t="shared" si="4" ref="D25:K25">+D26+D27</f>
        <v>65581.66445937521</v>
      </c>
      <c r="E25" s="13">
        <f t="shared" si="4"/>
        <v>65666.92307120615</v>
      </c>
      <c r="F25" s="13">
        <f t="shared" si="4"/>
        <v>65649.090200319</v>
      </c>
      <c r="G25" s="13">
        <f t="shared" si="4"/>
        <v>64744.91982569044</v>
      </c>
      <c r="H25" s="13">
        <f t="shared" si="4"/>
        <v>64186.272646784564</v>
      </c>
      <c r="I25" s="13">
        <f t="shared" si="4"/>
        <v>64785.41895922189</v>
      </c>
      <c r="J25" s="13">
        <f t="shared" si="4"/>
        <v>65997.01692798169</v>
      </c>
      <c r="K25" s="13">
        <f t="shared" si="4"/>
        <v>65988.4688739367</v>
      </c>
      <c r="L25" s="13">
        <f>+L26+L27</f>
        <v>65981.32717548593</v>
      </c>
      <c r="M25" s="13">
        <f>+M26+M27</f>
        <v>65492.56471333871</v>
      </c>
      <c r="N25" s="13">
        <f>+N26+N27</f>
        <v>66428.25242018982</v>
      </c>
      <c r="O25" s="34" t="s">
        <v>51</v>
      </c>
    </row>
    <row r="26" spans="1:15" ht="13.5">
      <c r="A26" s="35"/>
      <c r="B26" s="27" t="s">
        <v>52</v>
      </c>
      <c r="C26" s="28">
        <v>43627.06051255247</v>
      </c>
      <c r="D26" s="28">
        <v>44190.79397503701</v>
      </c>
      <c r="E26" s="28">
        <v>44403.24987645496</v>
      </c>
      <c r="F26" s="28">
        <v>44403.2404996387</v>
      </c>
      <c r="G26" s="28">
        <v>44773.30296702864</v>
      </c>
      <c r="H26" s="28">
        <v>44176.27444630486</v>
      </c>
      <c r="I26" s="28">
        <v>44909.816434907494</v>
      </c>
      <c r="J26" s="28">
        <v>45595.94433767558</v>
      </c>
      <c r="K26" s="28">
        <v>45756.89286633219</v>
      </c>
      <c r="L26" s="28">
        <v>46419.31894193663</v>
      </c>
      <c r="M26" s="28">
        <v>47150.74026750791</v>
      </c>
      <c r="N26" s="28">
        <v>47055.738239534614</v>
      </c>
      <c r="O26" s="27" t="s">
        <v>53</v>
      </c>
    </row>
    <row r="27" spans="1:15" ht="13.5">
      <c r="A27" s="35"/>
      <c r="B27" s="27" t="s">
        <v>54</v>
      </c>
      <c r="C27" s="28">
        <v>22780.133547929</v>
      </c>
      <c r="D27" s="28">
        <v>21390.8704843382</v>
      </c>
      <c r="E27" s="28">
        <v>21263.673194751198</v>
      </c>
      <c r="F27" s="28">
        <v>21245.849700680297</v>
      </c>
      <c r="G27" s="28">
        <v>19971.6168586618</v>
      </c>
      <c r="H27" s="28">
        <v>20009.998200479702</v>
      </c>
      <c r="I27" s="28">
        <v>19875.6025243144</v>
      </c>
      <c r="J27" s="28">
        <v>20401.072590306103</v>
      </c>
      <c r="K27" s="28">
        <v>20231.576007604504</v>
      </c>
      <c r="L27" s="28">
        <v>19562.0082335493</v>
      </c>
      <c r="M27" s="28">
        <v>18341.8244458308</v>
      </c>
      <c r="N27" s="28">
        <v>19372.5141806552</v>
      </c>
      <c r="O27" s="27" t="s">
        <v>55</v>
      </c>
    </row>
    <row r="28" spans="3:5" ht="13.5">
      <c r="C28" s="10"/>
      <c r="D28" s="7"/>
      <c r="E28" s="7"/>
    </row>
    <row r="29" spans="3:14" ht="13.5">
      <c r="C29" s="67">
        <v>2006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2:15" ht="13.5">
      <c r="B30" s="47" t="s">
        <v>56</v>
      </c>
      <c r="C30" s="44" t="s">
        <v>5</v>
      </c>
      <c r="D30" s="44" t="s">
        <v>6</v>
      </c>
      <c r="E30" s="44" t="s">
        <v>7</v>
      </c>
      <c r="F30" s="44" t="s">
        <v>8</v>
      </c>
      <c r="G30" s="44" t="s">
        <v>9</v>
      </c>
      <c r="H30" s="44" t="s">
        <v>10</v>
      </c>
      <c r="I30" s="44" t="s">
        <v>11</v>
      </c>
      <c r="J30" s="44" t="s">
        <v>12</v>
      </c>
      <c r="K30" s="44" t="s">
        <v>13</v>
      </c>
      <c r="L30" s="44" t="s">
        <v>14</v>
      </c>
      <c r="M30" s="44" t="s">
        <v>15</v>
      </c>
      <c r="N30" s="44" t="s">
        <v>16</v>
      </c>
      <c r="O30" s="58" t="s">
        <v>57</v>
      </c>
    </row>
    <row r="31" spans="2:15" ht="13.5">
      <c r="B31" s="51" t="s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45" t="s">
        <v>20</v>
      </c>
    </row>
    <row r="32" spans="2:15" ht="13.5">
      <c r="B32" s="12" t="s">
        <v>22</v>
      </c>
      <c r="C32" s="37">
        <f aca="true" t="shared" si="5" ref="C32:K32">SUM(C33:C35)</f>
        <v>100.00000000000001</v>
      </c>
      <c r="D32" s="37">
        <f t="shared" si="5"/>
        <v>100</v>
      </c>
      <c r="E32" s="37">
        <f t="shared" si="5"/>
        <v>100.00000000000001</v>
      </c>
      <c r="F32" s="37">
        <f t="shared" si="5"/>
        <v>100.00000000000001</v>
      </c>
      <c r="G32" s="37">
        <f t="shared" si="5"/>
        <v>100</v>
      </c>
      <c r="H32" s="37">
        <f t="shared" si="5"/>
        <v>100</v>
      </c>
      <c r="I32" s="37">
        <f t="shared" si="5"/>
        <v>100</v>
      </c>
      <c r="J32" s="37">
        <f t="shared" si="5"/>
        <v>99.99999999999999</v>
      </c>
      <c r="K32" s="37">
        <f t="shared" si="5"/>
        <v>100</v>
      </c>
      <c r="L32" s="37">
        <f>SUM(L33:L35)</f>
        <v>100</v>
      </c>
      <c r="M32" s="37">
        <f>SUM(M33:M35)</f>
        <v>99.99999999999999</v>
      </c>
      <c r="N32" s="37">
        <f>SUM(N33:N35)</f>
        <v>99.99999999999999</v>
      </c>
      <c r="O32" s="14" t="s">
        <v>23</v>
      </c>
    </row>
    <row r="33" spans="2:15" ht="13.5">
      <c r="B33" s="16" t="s">
        <v>24</v>
      </c>
      <c r="C33" s="38">
        <f aca="true" t="shared" si="6" ref="C33:K35">C9/C$8*100</f>
        <v>0</v>
      </c>
      <c r="D33" s="38">
        <f t="shared" si="6"/>
        <v>0</v>
      </c>
      <c r="E33" s="38">
        <f t="shared" si="6"/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aca="true" t="shared" si="7" ref="L33:M35">L9/L$8*100</f>
        <v>0</v>
      </c>
      <c r="M33" s="38">
        <f t="shared" si="7"/>
        <v>0</v>
      </c>
      <c r="N33" s="38">
        <f>N9/N$8*100</f>
        <v>0</v>
      </c>
      <c r="O33" s="18" t="s">
        <v>25</v>
      </c>
    </row>
    <row r="34" spans="2:15" ht="13.5">
      <c r="B34" s="20" t="s">
        <v>26</v>
      </c>
      <c r="C34" s="39">
        <f t="shared" si="6"/>
        <v>3.5692971205597646</v>
      </c>
      <c r="D34" s="39">
        <f t="shared" si="6"/>
        <v>3.8663166217946223</v>
      </c>
      <c r="E34" s="39">
        <f t="shared" si="6"/>
        <v>3.8818431051437985</v>
      </c>
      <c r="F34" s="39">
        <f t="shared" si="6"/>
        <v>3.718133678653232</v>
      </c>
      <c r="G34" s="39">
        <f t="shared" si="6"/>
        <v>3.802321716721572</v>
      </c>
      <c r="H34" s="39">
        <f t="shared" si="6"/>
        <v>3.708554913867156</v>
      </c>
      <c r="I34" s="39">
        <f t="shared" si="6"/>
        <v>3.7419674771866513</v>
      </c>
      <c r="J34" s="39">
        <f t="shared" si="6"/>
        <v>3.662922176569093</v>
      </c>
      <c r="K34" s="39">
        <f t="shared" si="6"/>
        <v>3.619848363513782</v>
      </c>
      <c r="L34" s="39">
        <f t="shared" si="7"/>
        <v>3.409493926057014</v>
      </c>
      <c r="M34" s="39">
        <f t="shared" si="7"/>
        <v>3.4718344946150834</v>
      </c>
      <c r="N34" s="39">
        <f>N10/N$8*100</f>
        <v>3.293640527958734</v>
      </c>
      <c r="O34" s="16" t="s">
        <v>27</v>
      </c>
    </row>
    <row r="35" spans="2:15" ht="13.5">
      <c r="B35" s="20" t="s">
        <v>28</v>
      </c>
      <c r="C35" s="39">
        <f t="shared" si="6"/>
        <v>96.43070287944025</v>
      </c>
      <c r="D35" s="39">
        <f t="shared" si="6"/>
        <v>96.13368337820538</v>
      </c>
      <c r="E35" s="39">
        <f t="shared" si="6"/>
        <v>96.11815689485621</v>
      </c>
      <c r="F35" s="39">
        <f t="shared" si="6"/>
        <v>96.28186632134678</v>
      </c>
      <c r="G35" s="39">
        <f t="shared" si="6"/>
        <v>96.19767828327842</v>
      </c>
      <c r="H35" s="39">
        <f t="shared" si="6"/>
        <v>96.29144508613284</v>
      </c>
      <c r="I35" s="39">
        <f t="shared" si="6"/>
        <v>96.25803252281335</v>
      </c>
      <c r="J35" s="39">
        <f t="shared" si="6"/>
        <v>96.33707782343089</v>
      </c>
      <c r="K35" s="39">
        <f t="shared" si="6"/>
        <v>96.38015163648622</v>
      </c>
      <c r="L35" s="39">
        <f t="shared" si="7"/>
        <v>96.59050607394299</v>
      </c>
      <c r="M35" s="39">
        <f t="shared" si="7"/>
        <v>96.5281655053849</v>
      </c>
      <c r="N35" s="39">
        <f>N11/N$8*100</f>
        <v>96.70635947204126</v>
      </c>
      <c r="O35" s="16" t="s">
        <v>29</v>
      </c>
    </row>
    <row r="36" spans="2:15" ht="13.5">
      <c r="B36" s="12" t="s">
        <v>30</v>
      </c>
      <c r="C36" s="37">
        <f>+C37+C42</f>
        <v>100</v>
      </c>
      <c r="D36" s="37">
        <f aca="true" t="shared" si="8" ref="D36:N36">+D37+D42</f>
        <v>100</v>
      </c>
      <c r="E36" s="37">
        <f t="shared" si="8"/>
        <v>99.99999999999997</v>
      </c>
      <c r="F36" s="37">
        <f t="shared" si="8"/>
        <v>100</v>
      </c>
      <c r="G36" s="37">
        <f t="shared" si="8"/>
        <v>100</v>
      </c>
      <c r="H36" s="37">
        <f t="shared" si="8"/>
        <v>100</v>
      </c>
      <c r="I36" s="37">
        <f t="shared" si="8"/>
        <v>100</v>
      </c>
      <c r="J36" s="37">
        <f t="shared" si="8"/>
        <v>100</v>
      </c>
      <c r="K36" s="37">
        <f t="shared" si="8"/>
        <v>100</v>
      </c>
      <c r="L36" s="37">
        <f t="shared" si="8"/>
        <v>100</v>
      </c>
      <c r="M36" s="37">
        <f t="shared" si="8"/>
        <v>100</v>
      </c>
      <c r="N36" s="37">
        <f t="shared" si="8"/>
        <v>100</v>
      </c>
      <c r="O36" s="12" t="s">
        <v>31</v>
      </c>
    </row>
    <row r="37" spans="2:15" ht="13.5">
      <c r="B37" s="24" t="s">
        <v>32</v>
      </c>
      <c r="C37" s="40">
        <f>+C38+C40+C41</f>
        <v>49.862113626347465</v>
      </c>
      <c r="D37" s="40">
        <f aca="true" t="shared" si="9" ref="D37:N37">+D38+D40+D41</f>
        <v>48.333480985884215</v>
      </c>
      <c r="E37" s="40">
        <f t="shared" si="9"/>
        <v>48.060269778029266</v>
      </c>
      <c r="F37" s="40">
        <f t="shared" si="9"/>
        <v>48.291834819790004</v>
      </c>
      <c r="G37" s="40">
        <f t="shared" si="9"/>
        <v>47.12193621945808</v>
      </c>
      <c r="H37" s="40">
        <f t="shared" si="9"/>
        <v>47.12984786196984</v>
      </c>
      <c r="I37" s="40">
        <f t="shared" si="9"/>
        <v>46.62623078527545</v>
      </c>
      <c r="J37" s="40">
        <f t="shared" si="9"/>
        <v>47.41407776360499</v>
      </c>
      <c r="K37" s="40">
        <f t="shared" si="9"/>
        <v>46.95390028376403</v>
      </c>
      <c r="L37" s="40">
        <f t="shared" si="9"/>
        <v>45.902544662138894</v>
      </c>
      <c r="M37" s="40">
        <f t="shared" si="9"/>
        <v>44.521010653501826</v>
      </c>
      <c r="N37" s="40">
        <f t="shared" si="9"/>
        <v>45.28417250818015</v>
      </c>
      <c r="O37" s="24" t="s">
        <v>33</v>
      </c>
    </row>
    <row r="38" spans="2:15" ht="13.5">
      <c r="B38" s="27" t="s">
        <v>34</v>
      </c>
      <c r="C38" s="39">
        <f aca="true" t="shared" si="10" ref="C38:K38">C14/C$12*100</f>
        <v>33.29049237634833</v>
      </c>
      <c r="D38" s="39">
        <f t="shared" si="10"/>
        <v>31.346510775148072</v>
      </c>
      <c r="E38" s="39">
        <f t="shared" si="10"/>
        <v>31.201073418799645</v>
      </c>
      <c r="F38" s="39">
        <f t="shared" si="10"/>
        <v>31.147680778423098</v>
      </c>
      <c r="G38" s="39">
        <f t="shared" si="10"/>
        <v>29.66057061345789</v>
      </c>
      <c r="H38" s="39">
        <f t="shared" si="10"/>
        <v>30.07605211677235</v>
      </c>
      <c r="I38" s="39">
        <f t="shared" si="10"/>
        <v>29.61288703167942</v>
      </c>
      <c r="J38" s="39">
        <f t="shared" si="10"/>
        <v>30.538569248612035</v>
      </c>
      <c r="K38" s="39">
        <f t="shared" si="10"/>
        <v>30.370894982804735</v>
      </c>
      <c r="L38" s="39">
        <f>L14/L$12*100</f>
        <v>29.530921688730206</v>
      </c>
      <c r="M38" s="39">
        <f>M14/M$12*100</f>
        <v>27.8832082391897</v>
      </c>
      <c r="N38" s="39">
        <f>N14/N$12*100</f>
        <v>29.10929782844038</v>
      </c>
      <c r="O38" s="29" t="s">
        <v>35</v>
      </c>
    </row>
    <row r="39" spans="2:15" ht="13.5">
      <c r="B39" s="30" t="s">
        <v>36</v>
      </c>
      <c r="C39" s="41">
        <f aca="true" t="shared" si="11" ref="C39:K39">C15/C14*100</f>
        <v>66.18465265533298</v>
      </c>
      <c r="D39" s="41">
        <f t="shared" si="11"/>
        <v>63.55462496347695</v>
      </c>
      <c r="E39" s="41">
        <f t="shared" si="11"/>
        <v>63.32527952718981</v>
      </c>
      <c r="F39" s="41">
        <f t="shared" si="11"/>
        <v>63.989798437469084</v>
      </c>
      <c r="G39" s="41">
        <f t="shared" si="11"/>
        <v>61.19426093616907</v>
      </c>
      <c r="H39" s="41">
        <f t="shared" si="11"/>
        <v>59.0417403845931</v>
      </c>
      <c r="I39" s="41">
        <f t="shared" si="11"/>
        <v>58.54609164091605</v>
      </c>
      <c r="J39" s="41">
        <f t="shared" si="11"/>
        <v>57.6687796738933</v>
      </c>
      <c r="K39" s="41">
        <f t="shared" si="11"/>
        <v>57.57690174571224</v>
      </c>
      <c r="L39" s="41">
        <f>L15/L14*100</f>
        <v>57.32188611706114</v>
      </c>
      <c r="M39" s="41">
        <f>M15/M14*100</f>
        <v>53.69962703499949</v>
      </c>
      <c r="N39" s="41">
        <f>N15/N14*100</f>
        <v>55.639378502978246</v>
      </c>
      <c r="O39" s="32" t="s">
        <v>37</v>
      </c>
    </row>
    <row r="40" spans="2:15" ht="13.5">
      <c r="B40" s="27" t="s">
        <v>38</v>
      </c>
      <c r="C40" s="39">
        <f aca="true" t="shared" si="12" ref="C40:N41">C16/C$12*100</f>
        <v>7.897242720489496</v>
      </c>
      <c r="D40" s="39">
        <f t="shared" si="12"/>
        <v>7.922585476723808</v>
      </c>
      <c r="E40" s="39">
        <f t="shared" si="12"/>
        <v>7.824432515484888</v>
      </c>
      <c r="F40" s="39">
        <f t="shared" si="12"/>
        <v>7.998745353371679</v>
      </c>
      <c r="G40" s="39">
        <f t="shared" si="12"/>
        <v>8.185041416098764</v>
      </c>
      <c r="H40" s="39">
        <f t="shared" si="12"/>
        <v>7.902672806669993</v>
      </c>
      <c r="I40" s="39">
        <f t="shared" si="12"/>
        <v>7.853904340116212</v>
      </c>
      <c r="J40" s="39">
        <f t="shared" si="12"/>
        <v>7.656965935754514</v>
      </c>
      <c r="K40" s="39">
        <f t="shared" si="12"/>
        <v>7.49311521052969</v>
      </c>
      <c r="L40" s="39">
        <f t="shared" si="12"/>
        <v>7.465742829095381</v>
      </c>
      <c r="M40" s="39">
        <f t="shared" si="12"/>
        <v>7.594093610203127</v>
      </c>
      <c r="N40" s="39">
        <f>N16/N$12*100</f>
        <v>7.265350911257064</v>
      </c>
      <c r="O40" s="29" t="s">
        <v>39</v>
      </c>
    </row>
    <row r="41" spans="2:15" ht="13.5">
      <c r="B41" s="27" t="s">
        <v>48</v>
      </c>
      <c r="C41" s="39">
        <f t="shared" si="12"/>
        <v>8.674378529509642</v>
      </c>
      <c r="D41" s="39">
        <f t="shared" si="12"/>
        <v>9.064384734012336</v>
      </c>
      <c r="E41" s="39">
        <f t="shared" si="12"/>
        <v>9.03476384374473</v>
      </c>
      <c r="F41" s="39">
        <f t="shared" si="12"/>
        <v>9.14540868799523</v>
      </c>
      <c r="G41" s="39">
        <f t="shared" si="12"/>
        <v>9.276324189901421</v>
      </c>
      <c r="H41" s="39">
        <f t="shared" si="12"/>
        <v>9.151122938527498</v>
      </c>
      <c r="I41" s="39">
        <f t="shared" si="12"/>
        <v>9.159439413479822</v>
      </c>
      <c r="J41" s="39">
        <f t="shared" si="12"/>
        <v>9.218542579238449</v>
      </c>
      <c r="K41" s="39">
        <f t="shared" si="12"/>
        <v>9.08989009042961</v>
      </c>
      <c r="L41" s="39">
        <f t="shared" si="12"/>
        <v>8.905880144313304</v>
      </c>
      <c r="M41" s="39">
        <f t="shared" si="12"/>
        <v>9.043708804109004</v>
      </c>
      <c r="N41" s="39">
        <f t="shared" si="12"/>
        <v>8.909523768482703</v>
      </c>
      <c r="O41" s="29" t="s">
        <v>49</v>
      </c>
    </row>
    <row r="42" spans="2:15" ht="13.5">
      <c r="B42" s="33" t="s">
        <v>40</v>
      </c>
      <c r="C42" s="40">
        <f aca="true" t="shared" si="13" ref="C42:K42">C18/C$12*100</f>
        <v>50.13788637365253</v>
      </c>
      <c r="D42" s="40">
        <f t="shared" si="13"/>
        <v>51.666519014115785</v>
      </c>
      <c r="E42" s="40">
        <f t="shared" si="13"/>
        <v>51.93973022197071</v>
      </c>
      <c r="F42" s="40">
        <f t="shared" si="13"/>
        <v>51.708165180209996</v>
      </c>
      <c r="G42" s="40">
        <f t="shared" si="13"/>
        <v>52.87806378054193</v>
      </c>
      <c r="H42" s="40">
        <f t="shared" si="13"/>
        <v>52.87015213803016</v>
      </c>
      <c r="I42" s="40">
        <f t="shared" si="13"/>
        <v>53.373769214724554</v>
      </c>
      <c r="J42" s="40">
        <f t="shared" si="13"/>
        <v>52.585922236395</v>
      </c>
      <c r="K42" s="40">
        <f t="shared" si="13"/>
        <v>53.04609971623597</v>
      </c>
      <c r="L42" s="40">
        <f>L18/L$12*100</f>
        <v>54.09745533786111</v>
      </c>
      <c r="M42" s="40">
        <f>M18/M$12*100</f>
        <v>55.478989346498174</v>
      </c>
      <c r="N42" s="40">
        <f>N18/N$12*100</f>
        <v>54.71582749181986</v>
      </c>
      <c r="O42" s="33" t="s">
        <v>41</v>
      </c>
    </row>
    <row r="43" spans="2:15" ht="13.5">
      <c r="B43" s="34" t="s">
        <v>42</v>
      </c>
      <c r="C43" s="37">
        <f aca="true" t="shared" si="14" ref="C43:K43">SUM(C44:C48)</f>
        <v>100</v>
      </c>
      <c r="D43" s="37">
        <f t="shared" si="14"/>
        <v>99.99999999999999</v>
      </c>
      <c r="E43" s="37">
        <f t="shared" si="14"/>
        <v>100</v>
      </c>
      <c r="F43" s="37">
        <f t="shared" si="14"/>
        <v>99.99999999999999</v>
      </c>
      <c r="G43" s="37">
        <f t="shared" si="14"/>
        <v>100</v>
      </c>
      <c r="H43" s="37">
        <f t="shared" si="14"/>
        <v>100.00000000000001</v>
      </c>
      <c r="I43" s="37">
        <f t="shared" si="14"/>
        <v>100</v>
      </c>
      <c r="J43" s="37">
        <f t="shared" si="14"/>
        <v>99.99999999999999</v>
      </c>
      <c r="K43" s="37">
        <f t="shared" si="14"/>
        <v>99.99999999999999</v>
      </c>
      <c r="L43" s="37">
        <f>SUM(L44:L48)</f>
        <v>100</v>
      </c>
      <c r="M43" s="37">
        <f>SUM(M44:M48)</f>
        <v>100</v>
      </c>
      <c r="N43" s="37">
        <f>SUM(N44:N48)</f>
        <v>100.00000000000001</v>
      </c>
      <c r="O43" s="34" t="s">
        <v>43</v>
      </c>
    </row>
    <row r="44" spans="2:15" ht="13.5">
      <c r="B44" s="27" t="s">
        <v>44</v>
      </c>
      <c r="C44" s="39">
        <f aca="true" t="shared" si="15" ref="C44:K48">C20/C$19*100</f>
        <v>49.61709929815176</v>
      </c>
      <c r="D44" s="39">
        <f t="shared" si="15"/>
        <v>50.50714121543592</v>
      </c>
      <c r="E44" s="39">
        <f t="shared" si="15"/>
        <v>50.34069558743853</v>
      </c>
      <c r="F44" s="39">
        <f t="shared" si="15"/>
        <v>49.9940475778085</v>
      </c>
      <c r="G44" s="39">
        <f t="shared" si="15"/>
        <v>50.638563965867554</v>
      </c>
      <c r="H44" s="39">
        <f t="shared" si="15"/>
        <v>51.72364636170547</v>
      </c>
      <c r="I44" s="39">
        <f t="shared" si="15"/>
        <v>52.06245214451987</v>
      </c>
      <c r="J44" s="39">
        <f t="shared" si="15"/>
        <v>51.264118929083324</v>
      </c>
      <c r="K44" s="39">
        <f t="shared" si="15"/>
        <v>51.81909178798792</v>
      </c>
      <c r="L44" s="39">
        <f aca="true" t="shared" si="16" ref="L44:M48">L20/L$19*100</f>
        <v>51.26752597824794</v>
      </c>
      <c r="M44" s="39">
        <f t="shared" si="16"/>
        <v>53.43125844833219</v>
      </c>
      <c r="N44" s="39">
        <f>N20/N$19*100</f>
        <v>52.673475801061166</v>
      </c>
      <c r="O44" s="27" t="s">
        <v>44</v>
      </c>
    </row>
    <row r="45" spans="2:15" ht="13.5">
      <c r="B45" s="27" t="s">
        <v>45</v>
      </c>
      <c r="C45" s="39">
        <f t="shared" si="15"/>
        <v>3.4565930707001495</v>
      </c>
      <c r="D45" s="39">
        <f t="shared" si="15"/>
        <v>3.4204380096266793</v>
      </c>
      <c r="E45" s="39">
        <f t="shared" si="15"/>
        <v>3.3297135615540276</v>
      </c>
      <c r="F45" s="39">
        <f t="shared" si="15"/>
        <v>3.39223541798113</v>
      </c>
      <c r="G45" s="39">
        <f t="shared" si="15"/>
        <v>3.4861819102940435</v>
      </c>
      <c r="H45" s="39">
        <f t="shared" si="15"/>
        <v>3.3654903563564647</v>
      </c>
      <c r="I45" s="39">
        <f t="shared" si="15"/>
        <v>3.3604385861169215</v>
      </c>
      <c r="J45" s="39">
        <f t="shared" si="15"/>
        <v>3.2767447368288725</v>
      </c>
      <c r="K45" s="39">
        <f t="shared" si="15"/>
        <v>3.1697105799827576</v>
      </c>
      <c r="L45" s="39">
        <f t="shared" si="16"/>
        <v>3.165388918743007</v>
      </c>
      <c r="M45" s="39">
        <f t="shared" si="16"/>
        <v>3.2086344334910595</v>
      </c>
      <c r="N45" s="39">
        <f>N21/N$19*100</f>
        <v>3.125100241328565</v>
      </c>
      <c r="O45" s="27" t="s">
        <v>45</v>
      </c>
    </row>
    <row r="46" spans="2:15" ht="13.5">
      <c r="B46" s="36" t="s">
        <v>46</v>
      </c>
      <c r="C46" s="39">
        <f t="shared" si="15"/>
        <v>24.156357987650402</v>
      </c>
      <c r="D46" s="39">
        <f t="shared" si="15"/>
        <v>25.372582796280916</v>
      </c>
      <c r="E46" s="39">
        <f t="shared" si="15"/>
        <v>25.79392176575191</v>
      </c>
      <c r="F46" s="39">
        <f t="shared" si="15"/>
        <v>25.899948979183847</v>
      </c>
      <c r="G46" s="39">
        <f t="shared" si="15"/>
        <v>26.923339358517794</v>
      </c>
      <c r="H46" s="39">
        <f t="shared" si="15"/>
        <v>26.355316799018958</v>
      </c>
      <c r="I46" s="39">
        <f t="shared" si="15"/>
        <v>26.45268795392773</v>
      </c>
      <c r="J46" s="39">
        <f t="shared" si="15"/>
        <v>27.069102245780606</v>
      </c>
      <c r="K46" s="39">
        <f t="shared" si="15"/>
        <v>26.746529461787716</v>
      </c>
      <c r="L46" s="39">
        <f t="shared" si="16"/>
        <v>27.875899910826774</v>
      </c>
      <c r="M46" s="39">
        <f t="shared" si="16"/>
        <v>27.616296287576652</v>
      </c>
      <c r="N46" s="39">
        <f>N22/N$19*100</f>
        <v>27.252258375522647</v>
      </c>
      <c r="O46" s="36" t="s">
        <v>46</v>
      </c>
    </row>
    <row r="47" spans="2:15" ht="13.5">
      <c r="B47" s="36" t="s">
        <v>47</v>
      </c>
      <c r="C47" s="39">
        <f t="shared" si="15"/>
        <v>22.042816945683928</v>
      </c>
      <c r="D47" s="39">
        <f t="shared" si="15"/>
        <v>19.931833317092416</v>
      </c>
      <c r="E47" s="39">
        <f t="shared" si="15"/>
        <v>19.76787882064334</v>
      </c>
      <c r="F47" s="39">
        <f t="shared" si="15"/>
        <v>19.941254541222552</v>
      </c>
      <c r="G47" s="39">
        <f t="shared" si="15"/>
        <v>18.15926326366524</v>
      </c>
      <c r="H47" s="39">
        <f t="shared" si="15"/>
        <v>17.766051359466292</v>
      </c>
      <c r="I47" s="39">
        <f t="shared" si="15"/>
        <v>17.345801677736297</v>
      </c>
      <c r="J47" s="39">
        <f t="shared" si="15"/>
        <v>17.61971836430959</v>
      </c>
      <c r="K47" s="39">
        <f t="shared" si="15"/>
        <v>17.495058387682327</v>
      </c>
      <c r="L47" s="39">
        <f t="shared" si="16"/>
        <v>16.93684153650824</v>
      </c>
      <c r="M47" s="39">
        <f t="shared" si="16"/>
        <v>14.98105088142872</v>
      </c>
      <c r="N47" s="39">
        <f>N23/N$19*100</f>
        <v>16.203984443318497</v>
      </c>
      <c r="O47" s="36" t="s">
        <v>47</v>
      </c>
    </row>
    <row r="48" spans="2:15" ht="13.5">
      <c r="B48" s="27" t="s">
        <v>48</v>
      </c>
      <c r="C48" s="39">
        <f t="shared" si="15"/>
        <v>0.7271326978137643</v>
      </c>
      <c r="D48" s="39">
        <f t="shared" si="15"/>
        <v>0.768004661564064</v>
      </c>
      <c r="E48" s="39">
        <f t="shared" si="15"/>
        <v>0.7677902646121845</v>
      </c>
      <c r="F48" s="39">
        <f t="shared" si="15"/>
        <v>0.7725134838039683</v>
      </c>
      <c r="G48" s="39">
        <f t="shared" si="15"/>
        <v>0.7926515016553722</v>
      </c>
      <c r="H48" s="39">
        <f t="shared" si="15"/>
        <v>0.7894951234528325</v>
      </c>
      <c r="I48" s="39">
        <f t="shared" si="15"/>
        <v>0.7786196376991925</v>
      </c>
      <c r="J48" s="39">
        <f t="shared" si="15"/>
        <v>0.7703157239975964</v>
      </c>
      <c r="K48" s="39">
        <f t="shared" si="15"/>
        <v>0.7696097825592706</v>
      </c>
      <c r="L48" s="39">
        <f t="shared" si="16"/>
        <v>0.7543436556740385</v>
      </c>
      <c r="M48" s="39">
        <f t="shared" si="16"/>
        <v>0.7627599491713882</v>
      </c>
      <c r="N48" s="39">
        <f>N24/N$19*100</f>
        <v>0.7451811387691278</v>
      </c>
      <c r="O48" s="27" t="s">
        <v>49</v>
      </c>
    </row>
    <row r="49" spans="2:15" ht="13.5">
      <c r="B49" s="34" t="s">
        <v>50</v>
      </c>
      <c r="C49" s="37">
        <f aca="true" t="shared" si="17" ref="C49:K49">+C50+C51</f>
        <v>99.99999999999999</v>
      </c>
      <c r="D49" s="37">
        <f t="shared" si="17"/>
        <v>100</v>
      </c>
      <c r="E49" s="37">
        <f t="shared" si="17"/>
        <v>100</v>
      </c>
      <c r="F49" s="37">
        <f t="shared" si="17"/>
        <v>100</v>
      </c>
      <c r="G49" s="37">
        <f t="shared" si="17"/>
        <v>99.99999999999999</v>
      </c>
      <c r="H49" s="37">
        <f t="shared" si="17"/>
        <v>100</v>
      </c>
      <c r="I49" s="37">
        <f t="shared" si="17"/>
        <v>100</v>
      </c>
      <c r="J49" s="37">
        <f t="shared" si="17"/>
        <v>99.99999999999999</v>
      </c>
      <c r="K49" s="37">
        <f t="shared" si="17"/>
        <v>100</v>
      </c>
      <c r="L49" s="37">
        <f>+L50+L51</f>
        <v>99.99999999999999</v>
      </c>
      <c r="M49" s="37">
        <f>+M50+M51</f>
        <v>100</v>
      </c>
      <c r="N49" s="37">
        <f>+N50+N51</f>
        <v>99.99999999999999</v>
      </c>
      <c r="O49" s="34" t="s">
        <v>51</v>
      </c>
    </row>
    <row r="50" spans="2:15" ht="13.5">
      <c r="B50" s="27" t="s">
        <v>52</v>
      </c>
      <c r="C50" s="39">
        <f aca="true" t="shared" si="18" ref="C50:K51">+C26/C$25*100</f>
        <v>65.69628656922077</v>
      </c>
      <c r="D50" s="39">
        <f t="shared" si="18"/>
        <v>67.38284906204409</v>
      </c>
      <c r="E50" s="39">
        <f t="shared" si="18"/>
        <v>67.61889822111223</v>
      </c>
      <c r="F50" s="39">
        <f t="shared" si="18"/>
        <v>67.63725188597196</v>
      </c>
      <c r="G50" s="39">
        <f t="shared" si="18"/>
        <v>69.15338390652053</v>
      </c>
      <c r="H50" s="39">
        <f t="shared" si="18"/>
        <v>68.82511263647568</v>
      </c>
      <c r="I50" s="39">
        <f t="shared" si="18"/>
        <v>69.3208705853631</v>
      </c>
      <c r="J50" s="39">
        <f t="shared" si="18"/>
        <v>69.08788678650659</v>
      </c>
      <c r="K50" s="39">
        <f t="shared" si="18"/>
        <v>69.34074035532696</v>
      </c>
      <c r="L50" s="39">
        <f aca="true" t="shared" si="19" ref="L50:N51">+L26/L$25*100</f>
        <v>70.35220558458668</v>
      </c>
      <c r="M50" s="39">
        <f t="shared" si="19"/>
        <v>71.99403546629597</v>
      </c>
      <c r="N50" s="39">
        <f t="shared" si="19"/>
        <v>70.83693537786456</v>
      </c>
      <c r="O50" s="27" t="s">
        <v>53</v>
      </c>
    </row>
    <row r="51" spans="2:15" ht="13.5">
      <c r="B51" s="27" t="s">
        <v>54</v>
      </c>
      <c r="C51" s="39">
        <f t="shared" si="18"/>
        <v>34.30371343077921</v>
      </c>
      <c r="D51" s="39">
        <f t="shared" si="18"/>
        <v>32.617150937955905</v>
      </c>
      <c r="E51" s="39">
        <f t="shared" si="18"/>
        <v>32.38110177888777</v>
      </c>
      <c r="F51" s="39">
        <f t="shared" si="18"/>
        <v>32.36274811402803</v>
      </c>
      <c r="G51" s="39">
        <f t="shared" si="18"/>
        <v>30.846616093479458</v>
      </c>
      <c r="H51" s="39">
        <f t="shared" si="18"/>
        <v>31.174887363524313</v>
      </c>
      <c r="I51" s="39">
        <f t="shared" si="18"/>
        <v>30.679129414636908</v>
      </c>
      <c r="J51" s="39">
        <f t="shared" si="18"/>
        <v>30.9121132134934</v>
      </c>
      <c r="K51" s="39">
        <f t="shared" si="18"/>
        <v>30.659259644673043</v>
      </c>
      <c r="L51" s="39">
        <f t="shared" si="19"/>
        <v>29.647794415413305</v>
      </c>
      <c r="M51" s="39">
        <f t="shared" si="19"/>
        <v>28.00596453370403</v>
      </c>
      <c r="N51" s="39">
        <f t="shared" si="19"/>
        <v>29.163064622135426</v>
      </c>
      <c r="O51" s="27" t="s">
        <v>55</v>
      </c>
    </row>
    <row r="53" spans="2:15" ht="13.5">
      <c r="B53" s="42" t="s">
        <v>58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2:15" ht="13.5">
      <c r="B54" s="42" t="s">
        <v>59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2:15" ht="13.5">
      <c r="B55" s="42" t="s">
        <v>60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2:15" ht="13.5">
      <c r="B56" s="42" t="s">
        <v>61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2:15" ht="13.5">
      <c r="B57" s="42" t="s">
        <v>62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</row>
    <row r="58" spans="2:15" ht="13.5">
      <c r="B58" s="42" t="s">
        <v>63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</row>
    <row r="59" spans="3:15" ht="14.25" customHeight="1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2" spans="3:17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1"/>
      <c r="P62" s="62"/>
      <c r="Q62" s="62"/>
    </row>
    <row r="63" spans="2:35" ht="13.5">
      <c r="B63" s="4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2:35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2:35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2:35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2:35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70" spans="3:14" ht="13.5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3:14" ht="13.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</sheetData>
  <mergeCells count="2">
    <mergeCell ref="C5:N5"/>
    <mergeCell ref="C29:N29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1987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17075.51928378821</v>
      </c>
      <c r="D8" s="13">
        <f t="shared" si="0"/>
        <v>17245.089148126885</v>
      </c>
      <c r="E8" s="13">
        <f t="shared" si="0"/>
        <v>17692.187113252432</v>
      </c>
      <c r="F8" s="13">
        <f t="shared" si="0"/>
        <v>18055.65019817828</v>
      </c>
      <c r="G8" s="13">
        <f t="shared" si="0"/>
        <v>18047.04966801139</v>
      </c>
      <c r="H8" s="13">
        <f t="shared" si="0"/>
        <v>18079.506560836708</v>
      </c>
      <c r="I8" s="13">
        <f t="shared" si="0"/>
        <v>18049.877824826188</v>
      </c>
      <c r="J8" s="13">
        <f t="shared" si="0"/>
        <v>18529.018736120302</v>
      </c>
      <c r="K8" s="13">
        <f t="shared" si="0"/>
        <v>18617.805888110506</v>
      </c>
      <c r="L8" s="13">
        <f t="shared" si="0"/>
        <v>19475.762312588125</v>
      </c>
      <c r="M8" s="13">
        <f t="shared" si="0"/>
        <v>20141.195649143207</v>
      </c>
      <c r="N8" s="13">
        <f t="shared" si="0"/>
        <v>21105.55537891923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452.3673315989</v>
      </c>
      <c r="D10" s="17">
        <v>461.0328678781</v>
      </c>
      <c r="E10" s="17">
        <v>478.98811238980005</v>
      </c>
      <c r="F10" s="17">
        <v>478.0253751292</v>
      </c>
      <c r="G10" s="17">
        <v>474.16311554519996</v>
      </c>
      <c r="H10" s="17">
        <v>464.4040519301</v>
      </c>
      <c r="I10" s="17">
        <v>457.32297056230004</v>
      </c>
      <c r="J10" s="17">
        <v>446.39258201840005</v>
      </c>
      <c r="K10" s="17">
        <v>424.4618391671</v>
      </c>
      <c r="L10" s="17">
        <v>434.4358614167999</v>
      </c>
      <c r="M10" s="17">
        <v>443.3041627974</v>
      </c>
      <c r="N10" s="17">
        <v>451.5488186432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16623.15195218931</v>
      </c>
      <c r="D11" s="17">
        <v>16784.056280248784</v>
      </c>
      <c r="E11" s="17">
        <v>17213.19900086263</v>
      </c>
      <c r="F11" s="17">
        <v>17577.62482304908</v>
      </c>
      <c r="G11" s="17">
        <v>17572.88655246619</v>
      </c>
      <c r="H11" s="17">
        <v>17615.102508906606</v>
      </c>
      <c r="I11" s="17">
        <v>17592.554854263886</v>
      </c>
      <c r="J11" s="17">
        <v>18082.6261541019</v>
      </c>
      <c r="K11" s="17">
        <v>18193.344048943407</v>
      </c>
      <c r="L11" s="17">
        <v>19041.326451171324</v>
      </c>
      <c r="M11" s="17">
        <v>19697.891486345805</v>
      </c>
      <c r="N11" s="17">
        <v>20654.00656027603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17075.519283788184</v>
      </c>
      <c r="D12" s="13">
        <f t="shared" si="1"/>
        <v>17245.089148126888</v>
      </c>
      <c r="E12" s="13">
        <f t="shared" si="1"/>
        <v>17692.187113252392</v>
      </c>
      <c r="F12" s="13">
        <f t="shared" si="1"/>
        <v>18055.650198178293</v>
      </c>
      <c r="G12" s="13">
        <f t="shared" si="1"/>
        <v>18047.049668011387</v>
      </c>
      <c r="H12" s="13">
        <f t="shared" si="1"/>
        <v>18079.506560836693</v>
      </c>
      <c r="I12" s="13">
        <f t="shared" si="1"/>
        <v>18049.8778248262</v>
      </c>
      <c r="J12" s="13">
        <f t="shared" si="1"/>
        <v>18529.018736120302</v>
      </c>
      <c r="K12" s="13">
        <f t="shared" si="1"/>
        <v>18617.8058881105</v>
      </c>
      <c r="L12" s="13">
        <f t="shared" si="1"/>
        <v>19475.76231258811</v>
      </c>
      <c r="M12" s="13">
        <f t="shared" si="1"/>
        <v>20141.195649143203</v>
      </c>
      <c r="N12" s="13">
        <f t="shared" si="1"/>
        <v>21105.555378919198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17075.519283788184</v>
      </c>
      <c r="D13" s="25">
        <f aca="true" t="shared" si="2" ref="D13:N13">+D14+D16+D17</f>
        <v>17245.089148126888</v>
      </c>
      <c r="E13" s="25">
        <f t="shared" si="2"/>
        <v>17692.187113252392</v>
      </c>
      <c r="F13" s="25">
        <f t="shared" si="2"/>
        <v>18055.650198178293</v>
      </c>
      <c r="G13" s="25">
        <f t="shared" si="2"/>
        <v>18047.049668011387</v>
      </c>
      <c r="H13" s="25">
        <f t="shared" si="2"/>
        <v>18079.506560836693</v>
      </c>
      <c r="I13" s="25">
        <f t="shared" si="2"/>
        <v>18049.8778248262</v>
      </c>
      <c r="J13" s="25">
        <f t="shared" si="2"/>
        <v>18529.018736120302</v>
      </c>
      <c r="K13" s="25">
        <f t="shared" si="2"/>
        <v>18617.8058881105</v>
      </c>
      <c r="L13" s="25">
        <f t="shared" si="2"/>
        <v>19475.76231258811</v>
      </c>
      <c r="M13" s="25">
        <f t="shared" si="2"/>
        <v>20141.195649143203</v>
      </c>
      <c r="N13" s="25">
        <f t="shared" si="2"/>
        <v>21105.555378919198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6021.197335947396</v>
      </c>
      <c r="D14" s="28">
        <v>6044.8583215681965</v>
      </c>
      <c r="E14" s="28">
        <v>6217.369172843194</v>
      </c>
      <c r="F14" s="28">
        <v>6361.643870721496</v>
      </c>
      <c r="G14" s="28">
        <v>6300.031374218197</v>
      </c>
      <c r="H14" s="28">
        <v>6276.5817673657975</v>
      </c>
      <c r="I14" s="28">
        <v>6271.582979827399</v>
      </c>
      <c r="J14" s="28">
        <v>6556.515579328001</v>
      </c>
      <c r="K14" s="28">
        <v>6499.9963195713</v>
      </c>
      <c r="L14" s="28">
        <v>6920.8243593317</v>
      </c>
      <c r="M14" s="28">
        <v>7233.754753424899</v>
      </c>
      <c r="N14" s="28">
        <v>7648.007613589393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9151.37649311639</v>
      </c>
      <c r="D16" s="28">
        <v>9211.631100415392</v>
      </c>
      <c r="E16" s="28">
        <v>9387.853980595399</v>
      </c>
      <c r="F16" s="28">
        <v>9540.761670018297</v>
      </c>
      <c r="G16" s="28">
        <v>9597.29801920089</v>
      </c>
      <c r="H16" s="28">
        <v>9591.446995806595</v>
      </c>
      <c r="I16" s="28">
        <v>9431.7619977</v>
      </c>
      <c r="J16" s="28">
        <v>9577.183904474401</v>
      </c>
      <c r="K16" s="28">
        <v>9601.1300586475</v>
      </c>
      <c r="L16" s="28">
        <v>9932.564228356909</v>
      </c>
      <c r="M16" s="28">
        <v>10187.277025945803</v>
      </c>
      <c r="N16" s="28">
        <v>10536.514628853403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1902.9454547244004</v>
      </c>
      <c r="D17" s="28">
        <v>1988.5997261433004</v>
      </c>
      <c r="E17" s="28">
        <v>2086.963959813799</v>
      </c>
      <c r="F17" s="28">
        <v>2153.2446574384994</v>
      </c>
      <c r="G17" s="28">
        <v>2149.7202745923</v>
      </c>
      <c r="H17" s="28">
        <v>2211.477797664301</v>
      </c>
      <c r="I17" s="28">
        <v>2346.5328472987994</v>
      </c>
      <c r="J17" s="28">
        <v>2395.3192523178996</v>
      </c>
      <c r="K17" s="28">
        <v>2516.6795098917</v>
      </c>
      <c r="L17" s="28">
        <v>2622.373724899501</v>
      </c>
      <c r="M17" s="28">
        <v>2720.1638697725016</v>
      </c>
      <c r="N17" s="28">
        <v>2921.033136476401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17075.51928378819</v>
      </c>
      <c r="D19" s="13">
        <f t="shared" si="3"/>
        <v>17245.08914812689</v>
      </c>
      <c r="E19" s="13">
        <f t="shared" si="3"/>
        <v>17692.187113252396</v>
      </c>
      <c r="F19" s="13">
        <f t="shared" si="3"/>
        <v>18055.650198178297</v>
      </c>
      <c r="G19" s="13">
        <f t="shared" si="3"/>
        <v>18047.049668011394</v>
      </c>
      <c r="H19" s="13">
        <f t="shared" si="3"/>
        <v>18079.506560836697</v>
      </c>
      <c r="I19" s="13">
        <f t="shared" si="3"/>
        <v>18049.877824826195</v>
      </c>
      <c r="J19" s="13">
        <f t="shared" si="3"/>
        <v>18529.01873612029</v>
      </c>
      <c r="K19" s="13">
        <f t="shared" si="3"/>
        <v>18617.8058881105</v>
      </c>
      <c r="L19" s="13">
        <f t="shared" si="3"/>
        <v>19475.762312588093</v>
      </c>
      <c r="M19" s="13">
        <f t="shared" si="3"/>
        <v>20141.195649143203</v>
      </c>
      <c r="N19" s="13">
        <f t="shared" si="3"/>
        <v>21105.555378919198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8079.697202861794</v>
      </c>
      <c r="D20" s="28">
        <v>8178.836013471794</v>
      </c>
      <c r="E20" s="28">
        <v>8292.631291679993</v>
      </c>
      <c r="F20" s="28">
        <v>8474.4596334604</v>
      </c>
      <c r="G20" s="28">
        <v>8550.667118415495</v>
      </c>
      <c r="H20" s="28">
        <v>8643.585668191396</v>
      </c>
      <c r="I20" s="28">
        <v>8643.174417437896</v>
      </c>
      <c r="J20" s="28">
        <v>8759.271249338199</v>
      </c>
      <c r="K20" s="28">
        <v>8769.476255829595</v>
      </c>
      <c r="L20" s="28">
        <v>8971.357531349297</v>
      </c>
      <c r="M20" s="28">
        <v>9210.5357919228</v>
      </c>
      <c r="N20" s="28">
        <v>9513.5191231841</v>
      </c>
      <c r="O20" s="27" t="s">
        <v>44</v>
      </c>
      <c r="Q20" s="15"/>
    </row>
    <row r="21" spans="1:17" ht="13.5">
      <c r="A21" s="11"/>
      <c r="B21" s="27" t="s">
        <v>64</v>
      </c>
      <c r="C21" s="28">
        <v>3853.3865802136997</v>
      </c>
      <c r="D21" s="28">
        <v>3895.3891724581003</v>
      </c>
      <c r="E21" s="28">
        <v>3948.431040595203</v>
      </c>
      <c r="F21" s="28">
        <v>3983.6843099468</v>
      </c>
      <c r="G21" s="28">
        <v>3964.5679133541994</v>
      </c>
      <c r="H21" s="28">
        <v>3954.064510481901</v>
      </c>
      <c r="I21" s="28">
        <v>3998.019848665798</v>
      </c>
      <c r="J21" s="28">
        <v>4113.548343893698</v>
      </c>
      <c r="K21" s="28">
        <v>4040.830278646402</v>
      </c>
      <c r="L21" s="28">
        <v>4418.336705431598</v>
      </c>
      <c r="M21" s="28">
        <v>4610.3045468874025</v>
      </c>
      <c r="N21" s="28">
        <v>4902.327467920198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2048.7694042095004</v>
      </c>
      <c r="D22" s="28">
        <v>2057.725581318401</v>
      </c>
      <c r="E22" s="28">
        <v>2235.9219779206005</v>
      </c>
      <c r="F22" s="28">
        <v>2291.7839890684004</v>
      </c>
      <c r="G22" s="28">
        <v>2247.4857871052004</v>
      </c>
      <c r="H22" s="28">
        <v>2205.4609418669993</v>
      </c>
      <c r="I22" s="28">
        <v>2143.1167077254995</v>
      </c>
      <c r="J22" s="28">
        <v>2271.7973497436988</v>
      </c>
      <c r="K22" s="28">
        <v>2465.4935450478</v>
      </c>
      <c r="L22" s="28">
        <v>2574.2252562725002</v>
      </c>
      <c r="M22" s="28">
        <v>2668.6830860228997</v>
      </c>
      <c r="N22" s="28">
        <v>2918.126191377399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194.49403643359997</v>
      </c>
      <c r="D23" s="28">
        <v>194.4940364336</v>
      </c>
      <c r="E23" s="28">
        <v>198.4998760109</v>
      </c>
      <c r="F23" s="28">
        <v>198.4998760109</v>
      </c>
      <c r="G23" s="28">
        <v>201.5525615686</v>
      </c>
      <c r="H23" s="28">
        <v>221.8254429669</v>
      </c>
      <c r="I23" s="28">
        <v>221.12017557419995</v>
      </c>
      <c r="J23" s="28">
        <v>221.81556497719993</v>
      </c>
      <c r="K23" s="28">
        <v>221.96346055379996</v>
      </c>
      <c r="L23" s="28">
        <v>222.52166574089998</v>
      </c>
      <c r="M23" s="28">
        <v>222.52166574089998</v>
      </c>
      <c r="N23" s="28">
        <v>222.52166574089998</v>
      </c>
      <c r="O23" s="36" t="s">
        <v>65</v>
      </c>
      <c r="Q23" s="15"/>
    </row>
    <row r="24" spans="1:17" ht="13.5">
      <c r="A24" s="35"/>
      <c r="B24" s="36" t="s">
        <v>47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2899.1720600695985</v>
      </c>
      <c r="D25" s="28">
        <v>2918.6443444449988</v>
      </c>
      <c r="E25" s="28">
        <v>3016.7029270456997</v>
      </c>
      <c r="F25" s="28">
        <v>3107.2223896917963</v>
      </c>
      <c r="G25" s="28">
        <v>3082.7762875678986</v>
      </c>
      <c r="H25" s="28">
        <v>3054.5699973295004</v>
      </c>
      <c r="I25" s="28">
        <v>3044.446675422802</v>
      </c>
      <c r="J25" s="28">
        <v>3162.5862281675</v>
      </c>
      <c r="K25" s="28">
        <v>3120.042348032902</v>
      </c>
      <c r="L25" s="28">
        <v>3289.321153793798</v>
      </c>
      <c r="M25" s="28">
        <v>3429.1505585692</v>
      </c>
      <c r="N25" s="28">
        <v>3549.060930696601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17075.519283788206</v>
      </c>
      <c r="D26" s="13">
        <f t="shared" si="4"/>
        <v>17245.08914812688</v>
      </c>
      <c r="E26" s="13">
        <f t="shared" si="4"/>
        <v>17692.187113252414</v>
      </c>
      <c r="F26" s="13">
        <f t="shared" si="4"/>
        <v>18055.650198178264</v>
      </c>
      <c r="G26" s="13">
        <f t="shared" si="4"/>
        <v>18047.04966801139</v>
      </c>
      <c r="H26" s="13">
        <f t="shared" si="4"/>
        <v>18079.506560836704</v>
      </c>
      <c r="I26" s="13">
        <f t="shared" si="4"/>
        <v>18049.877824826184</v>
      </c>
      <c r="J26" s="13">
        <f t="shared" si="4"/>
        <v>18529.018736120302</v>
      </c>
      <c r="K26" s="13">
        <f t="shared" si="4"/>
        <v>18617.805888110513</v>
      </c>
      <c r="L26" s="13">
        <f t="shared" si="4"/>
        <v>19475.76231258813</v>
      </c>
      <c r="M26" s="13">
        <f t="shared" si="4"/>
        <v>20141.19564914321</v>
      </c>
      <c r="N26" s="13">
        <f t="shared" si="4"/>
        <v>21105.55537891922</v>
      </c>
      <c r="O26" s="34" t="s">
        <v>51</v>
      </c>
      <c r="Q26" s="15"/>
    </row>
    <row r="27" spans="1:17" ht="13.5">
      <c r="A27" s="35"/>
      <c r="B27" s="27" t="s">
        <v>52</v>
      </c>
      <c r="C27" s="28">
        <v>13958.037313957506</v>
      </c>
      <c r="D27" s="28">
        <v>14124.01081471348</v>
      </c>
      <c r="E27" s="28">
        <v>14418.973447098315</v>
      </c>
      <c r="F27" s="28">
        <v>14654.566932645965</v>
      </c>
      <c r="G27" s="28">
        <v>14658.92067156639</v>
      </c>
      <c r="H27" s="28">
        <v>14655.086557605702</v>
      </c>
      <c r="I27" s="28">
        <v>14298.343675701683</v>
      </c>
      <c r="J27" s="28">
        <v>14618.411816348704</v>
      </c>
      <c r="K27" s="28">
        <v>14532.174845280513</v>
      </c>
      <c r="L27" s="28">
        <v>15134.039209568029</v>
      </c>
      <c r="M27" s="28">
        <v>15590.629506366311</v>
      </c>
      <c r="N27" s="28">
        <v>16241.49061860782</v>
      </c>
      <c r="O27" s="27" t="s">
        <v>53</v>
      </c>
      <c r="Q27" s="15"/>
    </row>
    <row r="28" spans="1:17" ht="13.5">
      <c r="A28" s="35"/>
      <c r="B28" s="27" t="s">
        <v>54</v>
      </c>
      <c r="C28" s="28">
        <v>3117.4819698307</v>
      </c>
      <c r="D28" s="28">
        <v>3121.0783334134003</v>
      </c>
      <c r="E28" s="28">
        <v>3273.2136661541003</v>
      </c>
      <c r="F28" s="28">
        <v>3401.0832655323</v>
      </c>
      <c r="G28" s="28">
        <v>3388.128996445001</v>
      </c>
      <c r="H28" s="28">
        <v>3424.4200032310005</v>
      </c>
      <c r="I28" s="28">
        <v>3751.5341491245003</v>
      </c>
      <c r="J28" s="28">
        <v>3910.6069197715997</v>
      </c>
      <c r="K28" s="28">
        <v>4085.63104283</v>
      </c>
      <c r="L28" s="28">
        <v>4341.7231030201</v>
      </c>
      <c r="M28" s="28">
        <v>4550.5661427769</v>
      </c>
      <c r="N28" s="28">
        <v>4864.064760311401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 t="s">
        <v>56</v>
      </c>
      <c r="C30" s="67">
        <f>+C5</f>
        <v>1987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 t="s">
        <v>57</v>
      </c>
    </row>
    <row r="31" spans="2:15" ht="13.5">
      <c r="B31" s="47"/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/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99.99999999999999</v>
      </c>
      <c r="E33" s="37">
        <f t="shared" si="5"/>
        <v>100</v>
      </c>
      <c r="F33" s="37">
        <f t="shared" si="5"/>
        <v>100</v>
      </c>
      <c r="G33" s="37">
        <f t="shared" si="5"/>
        <v>99.99999999999999</v>
      </c>
      <c r="H33" s="37">
        <f t="shared" si="5"/>
        <v>100</v>
      </c>
      <c r="I33" s="37">
        <f t="shared" si="5"/>
        <v>99.99999999999999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99.99999999999999</v>
      </c>
      <c r="N33" s="37">
        <f t="shared" si="5"/>
        <v>99.99999999999999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2.6492156641372855</v>
      </c>
      <c r="D35" s="39">
        <f t="shared" si="7"/>
        <v>2.67341539332185</v>
      </c>
      <c r="E35" s="39">
        <f t="shared" si="7"/>
        <v>2.707342564961973</v>
      </c>
      <c r="F35" s="39">
        <f t="shared" si="7"/>
        <v>2.64751127698204</v>
      </c>
      <c r="G35" s="39">
        <f t="shared" si="7"/>
        <v>2.627371920994154</v>
      </c>
      <c r="H35" s="39">
        <f t="shared" si="7"/>
        <v>2.568676586207714</v>
      </c>
      <c r="I35" s="39">
        <f t="shared" si="7"/>
        <v>2.5336624158934096</v>
      </c>
      <c r="J35" s="39">
        <f t="shared" si="7"/>
        <v>2.409153924315519</v>
      </c>
      <c r="K35" s="39">
        <f t="shared" si="7"/>
        <v>2.2798703655953627</v>
      </c>
      <c r="L35" s="39">
        <f t="shared" si="7"/>
        <v>2.2306488159182507</v>
      </c>
      <c r="M35" s="39">
        <f t="shared" si="7"/>
        <v>2.200982357352047</v>
      </c>
      <c r="N35" s="39">
        <f t="shared" si="7"/>
        <v>2.139478495288584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97.35078433586271</v>
      </c>
      <c r="D36" s="39">
        <f t="shared" si="8"/>
        <v>97.32658460667814</v>
      </c>
      <c r="E36" s="39">
        <f t="shared" si="8"/>
        <v>97.29265743503802</v>
      </c>
      <c r="F36" s="39">
        <f t="shared" si="8"/>
        <v>97.35248872301796</v>
      </c>
      <c r="G36" s="39">
        <f t="shared" si="8"/>
        <v>97.37262807900584</v>
      </c>
      <c r="H36" s="39">
        <f t="shared" si="8"/>
        <v>97.43132341379228</v>
      </c>
      <c r="I36" s="39">
        <f t="shared" si="8"/>
        <v>97.46633758410658</v>
      </c>
      <c r="J36" s="39">
        <f t="shared" si="8"/>
        <v>97.59084607568448</v>
      </c>
      <c r="K36" s="39">
        <f t="shared" si="8"/>
        <v>97.72012963440464</v>
      </c>
      <c r="L36" s="39">
        <f t="shared" si="8"/>
        <v>97.76935118408174</v>
      </c>
      <c r="M36" s="39">
        <f t="shared" si="8"/>
        <v>97.79901764264794</v>
      </c>
      <c r="N36" s="39">
        <f t="shared" si="8"/>
        <v>97.8605215047114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100.00000000000001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100</v>
      </c>
      <c r="I37" s="37">
        <f t="shared" si="9"/>
        <v>100</v>
      </c>
      <c r="J37" s="37">
        <f t="shared" si="9"/>
        <v>100</v>
      </c>
      <c r="K37" s="37">
        <f t="shared" si="9"/>
        <v>100.00000000000001</v>
      </c>
      <c r="L37" s="37">
        <f t="shared" si="9"/>
        <v>100</v>
      </c>
      <c r="M37" s="37">
        <f t="shared" si="9"/>
        <v>100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100.00000000000003</v>
      </c>
      <c r="D38" s="40">
        <f aca="true" t="shared" si="10" ref="D38:N38">+D39+D41+D42</f>
        <v>100</v>
      </c>
      <c r="E38" s="40">
        <f t="shared" si="10"/>
        <v>100</v>
      </c>
      <c r="F38" s="40">
        <f t="shared" si="10"/>
        <v>100</v>
      </c>
      <c r="G38" s="40">
        <f t="shared" si="10"/>
        <v>100</v>
      </c>
      <c r="H38" s="40">
        <f t="shared" si="10"/>
        <v>100</v>
      </c>
      <c r="I38" s="40">
        <f t="shared" si="10"/>
        <v>100</v>
      </c>
      <c r="J38" s="40">
        <f t="shared" si="10"/>
        <v>100</v>
      </c>
      <c r="K38" s="40">
        <f t="shared" si="10"/>
        <v>100.00000000000001</v>
      </c>
      <c r="L38" s="40">
        <f t="shared" si="10"/>
        <v>100</v>
      </c>
      <c r="M38" s="40">
        <f t="shared" si="10"/>
        <v>100</v>
      </c>
      <c r="N38" s="40">
        <f t="shared" si="10"/>
        <v>99.99999999999999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35.26216237338113</v>
      </c>
      <c r="D39" s="39">
        <f t="shared" si="11"/>
        <v>35.05263596868545</v>
      </c>
      <c r="E39" s="39">
        <f t="shared" si="11"/>
        <v>35.1418913503693</v>
      </c>
      <c r="F39" s="39">
        <f t="shared" si="11"/>
        <v>35.23353521416441</v>
      </c>
      <c r="G39" s="39">
        <f t="shared" si="11"/>
        <v>34.908926888947825</v>
      </c>
      <c r="H39" s="39">
        <f t="shared" si="11"/>
        <v>34.716554604216626</v>
      </c>
      <c r="I39" s="39">
        <f t="shared" si="11"/>
        <v>34.74584726108964</v>
      </c>
      <c r="J39" s="39">
        <f t="shared" si="11"/>
        <v>35.385120349340404</v>
      </c>
      <c r="K39" s="39">
        <f t="shared" si="11"/>
        <v>34.912794550738425</v>
      </c>
      <c r="L39" s="39">
        <f t="shared" si="11"/>
        <v>35.53557621135293</v>
      </c>
      <c r="M39" s="39">
        <f t="shared" si="11"/>
        <v>35.91522012613297</v>
      </c>
      <c r="N39" s="39">
        <f t="shared" si="11"/>
        <v>36.23694082567678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53.593547235807215</v>
      </c>
      <c r="D41" s="39">
        <f t="shared" si="13"/>
        <v>53.41596683723686</v>
      </c>
      <c r="E41" s="39">
        <f t="shared" si="13"/>
        <v>53.062145005031034</v>
      </c>
      <c r="F41" s="39">
        <f t="shared" si="13"/>
        <v>52.840864578673006</v>
      </c>
      <c r="G41" s="39">
        <f t="shared" si="13"/>
        <v>53.17931848002955</v>
      </c>
      <c r="H41" s="39">
        <f t="shared" si="13"/>
        <v>53.05148657421498</v>
      </c>
      <c r="I41" s="39">
        <f t="shared" si="13"/>
        <v>52.25388276438828</v>
      </c>
      <c r="J41" s="39">
        <f t="shared" si="13"/>
        <v>51.68748567243189</v>
      </c>
      <c r="K41" s="39">
        <f t="shared" si="13"/>
        <v>51.569610921654686</v>
      </c>
      <c r="L41" s="39">
        <f t="shared" si="13"/>
        <v>50.999617211065576</v>
      </c>
      <c r="M41" s="39">
        <f t="shared" si="13"/>
        <v>50.57930623090474</v>
      </c>
      <c r="N41" s="39">
        <f t="shared" si="13"/>
        <v>49.92294417126573</v>
      </c>
      <c r="O41" s="29" t="s">
        <v>39</v>
      </c>
    </row>
    <row r="42" spans="2:15" ht="13.5">
      <c r="B42" s="27" t="s">
        <v>48</v>
      </c>
      <c r="C42" s="39">
        <f t="shared" si="13"/>
        <v>11.14429039081167</v>
      </c>
      <c r="D42" s="39">
        <f t="shared" si="13"/>
        <v>11.531397194077691</v>
      </c>
      <c r="E42" s="39">
        <f t="shared" si="13"/>
        <v>11.795963644599665</v>
      </c>
      <c r="F42" s="39">
        <f t="shared" si="13"/>
        <v>11.925600207162569</v>
      </c>
      <c r="G42" s="39">
        <f t="shared" si="13"/>
        <v>11.911754631022628</v>
      </c>
      <c r="H42" s="39">
        <f t="shared" si="13"/>
        <v>12.231958821568396</v>
      </c>
      <c r="I42" s="39">
        <f t="shared" si="13"/>
        <v>13.00026997452208</v>
      </c>
      <c r="J42" s="39">
        <f t="shared" si="13"/>
        <v>12.927393978227709</v>
      </c>
      <c r="K42" s="39">
        <f t="shared" si="13"/>
        <v>13.5175945276069</v>
      </c>
      <c r="L42" s="39">
        <f t="shared" si="13"/>
        <v>13.464806577581493</v>
      </c>
      <c r="M42" s="39">
        <f t="shared" si="13"/>
        <v>13.505473642962285</v>
      </c>
      <c r="N42" s="39">
        <f t="shared" si="13"/>
        <v>13.840115003057482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0</v>
      </c>
      <c r="D43" s="40">
        <f t="shared" si="14"/>
        <v>0</v>
      </c>
      <c r="E43" s="40">
        <f t="shared" si="14"/>
        <v>0</v>
      </c>
      <c r="F43" s="40">
        <f t="shared" si="14"/>
        <v>0</v>
      </c>
      <c r="G43" s="40">
        <f t="shared" si="14"/>
        <v>0</v>
      </c>
      <c r="H43" s="40">
        <f t="shared" si="14"/>
        <v>0</v>
      </c>
      <c r="I43" s="40">
        <f t="shared" si="14"/>
        <v>0</v>
      </c>
      <c r="J43" s="40">
        <f t="shared" si="14"/>
        <v>0</v>
      </c>
      <c r="K43" s="40">
        <f t="shared" si="14"/>
        <v>0</v>
      </c>
      <c r="L43" s="40">
        <f t="shared" si="14"/>
        <v>0</v>
      </c>
      <c r="M43" s="40">
        <f t="shared" si="14"/>
        <v>0</v>
      </c>
      <c r="N43" s="40">
        <f t="shared" si="14"/>
        <v>0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99.99999999999999</v>
      </c>
      <c r="F44" s="37">
        <f t="shared" si="15"/>
        <v>100.00000000000001</v>
      </c>
      <c r="G44" s="37">
        <f t="shared" si="15"/>
        <v>100</v>
      </c>
      <c r="H44" s="37">
        <f t="shared" si="15"/>
        <v>99.99999999999999</v>
      </c>
      <c r="I44" s="37">
        <f t="shared" si="15"/>
        <v>100.00000000000001</v>
      </c>
      <c r="J44" s="37">
        <f t="shared" si="15"/>
        <v>100.00000000000003</v>
      </c>
      <c r="K44" s="37">
        <f t="shared" si="15"/>
        <v>100</v>
      </c>
      <c r="L44" s="37">
        <f t="shared" si="15"/>
        <v>100</v>
      </c>
      <c r="M44" s="37">
        <f t="shared" si="15"/>
        <v>100</v>
      </c>
      <c r="N44" s="37">
        <f t="shared" si="15"/>
        <v>99.99999999999999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47.31743186593924</v>
      </c>
      <c r="D45" s="39">
        <f t="shared" si="16"/>
        <v>47.42704397303829</v>
      </c>
      <c r="E45" s="39">
        <f t="shared" si="16"/>
        <v>46.871713703888915</v>
      </c>
      <c r="F45" s="39">
        <f t="shared" si="16"/>
        <v>46.93522271668411</v>
      </c>
      <c r="G45" s="39">
        <f t="shared" si="16"/>
        <v>47.379861394029696</v>
      </c>
      <c r="H45" s="39">
        <f t="shared" si="16"/>
        <v>47.80874765086167</v>
      </c>
      <c r="I45" s="39">
        <f t="shared" si="16"/>
        <v>47.88494693049881</v>
      </c>
      <c r="J45" s="39">
        <f t="shared" si="16"/>
        <v>47.27326025237893</v>
      </c>
      <c r="K45" s="39">
        <f t="shared" si="16"/>
        <v>47.10263018388146</v>
      </c>
      <c r="L45" s="39">
        <f t="shared" si="16"/>
        <v>46.06421760215614</v>
      </c>
      <c r="M45" s="39">
        <f t="shared" si="16"/>
        <v>45.72983626379009</v>
      </c>
      <c r="N45" s="39">
        <f t="shared" si="16"/>
        <v>45.07590040812885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22.566731448525697</v>
      </c>
      <c r="D46" s="39">
        <f t="shared" si="17"/>
        <v>22.58839684155072</v>
      </c>
      <c r="E46" s="39">
        <f t="shared" si="17"/>
        <v>22.31737102552808</v>
      </c>
      <c r="F46" s="39">
        <f t="shared" si="17"/>
        <v>22.063366681465336</v>
      </c>
      <c r="G46" s="39">
        <f t="shared" si="17"/>
        <v>21.96795590573146</v>
      </c>
      <c r="H46" s="39">
        <f t="shared" si="17"/>
        <v>21.87042271965033</v>
      </c>
      <c r="I46" s="39">
        <f t="shared" si="17"/>
        <v>22.14984437826407</v>
      </c>
      <c r="J46" s="39">
        <f t="shared" si="17"/>
        <v>22.200573071226845</v>
      </c>
      <c r="K46" s="39">
        <f t="shared" si="17"/>
        <v>21.704116494344337</v>
      </c>
      <c r="L46" s="39">
        <f t="shared" si="17"/>
        <v>22.68633512011913</v>
      </c>
      <c r="M46" s="39">
        <f t="shared" si="17"/>
        <v>22.889924844573578</v>
      </c>
      <c r="N46" s="39">
        <f t="shared" si="17"/>
        <v>23.227663901309963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11.998284621157257</v>
      </c>
      <c r="D47" s="39">
        <f t="shared" si="18"/>
        <v>11.932240904315098</v>
      </c>
      <c r="E47" s="39">
        <f t="shared" si="18"/>
        <v>12.637906006803282</v>
      </c>
      <c r="F47" s="39">
        <f t="shared" si="18"/>
        <v>12.692890945016355</v>
      </c>
      <c r="G47" s="39">
        <f t="shared" si="18"/>
        <v>12.45348036631658</v>
      </c>
      <c r="H47" s="39">
        <f t="shared" si="18"/>
        <v>12.198678843616257</v>
      </c>
      <c r="I47" s="39">
        <f t="shared" si="18"/>
        <v>11.873303124400156</v>
      </c>
      <c r="J47" s="39">
        <f t="shared" si="18"/>
        <v>12.260753697199727</v>
      </c>
      <c r="K47" s="39">
        <f t="shared" si="18"/>
        <v>13.242664360478088</v>
      </c>
      <c r="L47" s="39">
        <f t="shared" si="18"/>
        <v>13.217584066574167</v>
      </c>
      <c r="M47" s="39">
        <f t="shared" si="18"/>
        <v>13.249874200673009</v>
      </c>
      <c r="N47" s="39">
        <f t="shared" si="18"/>
        <v>13.826341638429959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1.1390226745154166</v>
      </c>
      <c r="D48" s="39">
        <f t="shared" si="19"/>
        <v>1.1278227370296043</v>
      </c>
      <c r="E48" s="39">
        <f t="shared" si="19"/>
        <v>1.1219634674913255</v>
      </c>
      <c r="F48" s="39">
        <f t="shared" si="19"/>
        <v>1.0993781660154638</v>
      </c>
      <c r="G48" s="39">
        <f t="shared" si="19"/>
        <v>1.116817237589002</v>
      </c>
      <c r="H48" s="39">
        <f t="shared" si="19"/>
        <v>1.2269441216244907</v>
      </c>
      <c r="I48" s="39">
        <f t="shared" si="19"/>
        <v>1.225050815967665</v>
      </c>
      <c r="J48" s="39">
        <f t="shared" si="19"/>
        <v>1.1971252667837977</v>
      </c>
      <c r="K48" s="39">
        <f t="shared" si="19"/>
        <v>1.1922106282972251</v>
      </c>
      <c r="L48" s="39">
        <f t="shared" si="19"/>
        <v>1.1425568980017478</v>
      </c>
      <c r="M48" s="39">
        <f t="shared" si="19"/>
        <v>1.1048086201891691</v>
      </c>
      <c r="N48" s="39">
        <f t="shared" si="19"/>
        <v>1.0543274590308136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</v>
      </c>
      <c r="D49" s="39">
        <f t="shared" si="20"/>
        <v>0</v>
      </c>
      <c r="E49" s="39">
        <f t="shared" si="20"/>
        <v>0</v>
      </c>
      <c r="F49" s="39">
        <f t="shared" si="20"/>
        <v>0</v>
      </c>
      <c r="G49" s="39">
        <f t="shared" si="20"/>
        <v>0</v>
      </c>
      <c r="H49" s="39">
        <f t="shared" si="20"/>
        <v>0</v>
      </c>
      <c r="I49" s="39">
        <f t="shared" si="20"/>
        <v>0</v>
      </c>
      <c r="J49" s="39">
        <f t="shared" si="20"/>
        <v>0</v>
      </c>
      <c r="K49" s="39">
        <f t="shared" si="20"/>
        <v>0</v>
      </c>
      <c r="L49" s="39">
        <f t="shared" si="20"/>
        <v>0</v>
      </c>
      <c r="M49" s="39">
        <f t="shared" si="20"/>
        <v>0</v>
      </c>
      <c r="N49" s="39">
        <f t="shared" si="20"/>
        <v>0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16.97852938986239</v>
      </c>
      <c r="D50" s="39">
        <f t="shared" si="21"/>
        <v>16.92449554406631</v>
      </c>
      <c r="E50" s="39">
        <f t="shared" si="21"/>
        <v>17.051045796288395</v>
      </c>
      <c r="F50" s="39">
        <f t="shared" si="21"/>
        <v>17.209141490818734</v>
      </c>
      <c r="G50" s="39">
        <f t="shared" si="21"/>
        <v>17.081885096333256</v>
      </c>
      <c r="H50" s="39">
        <f t="shared" si="21"/>
        <v>16.89520666424725</v>
      </c>
      <c r="I50" s="39">
        <f t="shared" si="21"/>
        <v>16.866854750869305</v>
      </c>
      <c r="J50" s="39">
        <f t="shared" si="21"/>
        <v>17.068287712410722</v>
      </c>
      <c r="K50" s="39">
        <f t="shared" si="21"/>
        <v>16.75837833299889</v>
      </c>
      <c r="L50" s="39">
        <f t="shared" si="21"/>
        <v>16.889306313148815</v>
      </c>
      <c r="M50" s="39">
        <f t="shared" si="21"/>
        <v>17.02555607077415</v>
      </c>
      <c r="N50" s="39">
        <f t="shared" si="21"/>
        <v>16.81576659310041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99.99999999999999</v>
      </c>
      <c r="E51" s="37">
        <f t="shared" si="22"/>
        <v>100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100.00000000000001</v>
      </c>
      <c r="K51" s="37">
        <f t="shared" si="22"/>
        <v>99.99999999999999</v>
      </c>
      <c r="L51" s="37">
        <f t="shared" si="22"/>
        <v>100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81.74297414901758</v>
      </c>
      <c r="D52" s="39">
        <f t="shared" si="23"/>
        <v>81.90163990104739</v>
      </c>
      <c r="E52" s="39">
        <f t="shared" si="23"/>
        <v>81.49910101446822</v>
      </c>
      <c r="F52" s="39">
        <f t="shared" si="23"/>
        <v>81.16332988177045</v>
      </c>
      <c r="G52" s="39">
        <f t="shared" si="23"/>
        <v>81.226133585422</v>
      </c>
      <c r="H52" s="39">
        <f t="shared" si="23"/>
        <v>81.05910694128744</v>
      </c>
      <c r="I52" s="39">
        <f t="shared" si="23"/>
        <v>79.2157366075655</v>
      </c>
      <c r="J52" s="39">
        <f t="shared" si="23"/>
        <v>78.89468959223245</v>
      </c>
      <c r="K52" s="39">
        <f t="shared" si="23"/>
        <v>78.05524954237964</v>
      </c>
      <c r="L52" s="39">
        <f t="shared" si="23"/>
        <v>77.70704410263913</v>
      </c>
      <c r="M52" s="39">
        <f t="shared" si="23"/>
        <v>77.40667325789829</v>
      </c>
      <c r="N52" s="39">
        <f t="shared" si="23"/>
        <v>76.95362821312082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18.257025850982416</v>
      </c>
      <c r="D53" s="39">
        <f t="shared" si="24"/>
        <v>18.0983600989526</v>
      </c>
      <c r="E53" s="39">
        <f t="shared" si="24"/>
        <v>18.50089898553178</v>
      </c>
      <c r="F53" s="39">
        <f t="shared" si="24"/>
        <v>18.836670118229552</v>
      </c>
      <c r="G53" s="39">
        <f t="shared" si="24"/>
        <v>18.773866414578002</v>
      </c>
      <c r="H53" s="39">
        <f t="shared" si="24"/>
        <v>18.940893058712557</v>
      </c>
      <c r="I53" s="39">
        <f t="shared" si="24"/>
        <v>20.784263392434497</v>
      </c>
      <c r="J53" s="39">
        <f t="shared" si="24"/>
        <v>21.10531040776756</v>
      </c>
      <c r="K53" s="39">
        <f t="shared" si="24"/>
        <v>21.944750457620348</v>
      </c>
      <c r="L53" s="39">
        <f t="shared" si="24"/>
        <v>22.292955897360862</v>
      </c>
      <c r="M53" s="39">
        <f t="shared" si="24"/>
        <v>22.593326742101716</v>
      </c>
      <c r="N53" s="39">
        <f t="shared" si="24"/>
        <v>23.046371786879185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1988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20223.292462756464</v>
      </c>
      <c r="D8" s="13">
        <f t="shared" si="0"/>
        <v>20237.297901412498</v>
      </c>
      <c r="E8" s="13">
        <f t="shared" si="0"/>
        <v>20560.9621285397</v>
      </c>
      <c r="F8" s="13">
        <f t="shared" si="0"/>
        <v>20600.195091346213</v>
      </c>
      <c r="G8" s="13">
        <f t="shared" si="0"/>
        <v>20712.27087402361</v>
      </c>
      <c r="H8" s="13">
        <f t="shared" si="0"/>
        <v>20292.503930874307</v>
      </c>
      <c r="I8" s="13">
        <f t="shared" si="0"/>
        <v>19918.219212125696</v>
      </c>
      <c r="J8" s="13">
        <f t="shared" si="0"/>
        <v>19913.88114178958</v>
      </c>
      <c r="K8" s="13">
        <f t="shared" si="0"/>
        <v>20234.412727523108</v>
      </c>
      <c r="L8" s="13">
        <f t="shared" si="0"/>
        <v>21183.558391904313</v>
      </c>
      <c r="M8" s="13">
        <f t="shared" si="0"/>
        <v>21817.1314687386</v>
      </c>
      <c r="N8" s="13">
        <f t="shared" si="0"/>
        <v>22185.003868128577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438.49351411859993</v>
      </c>
      <c r="D10" s="17">
        <v>415.5033068335</v>
      </c>
      <c r="E10" s="17">
        <v>395.9582169599</v>
      </c>
      <c r="F10" s="17">
        <v>389.9351609049</v>
      </c>
      <c r="G10" s="17">
        <v>377.47593293430003</v>
      </c>
      <c r="H10" s="17">
        <v>360.2907118581</v>
      </c>
      <c r="I10" s="17">
        <v>356.27524097540004</v>
      </c>
      <c r="J10" s="17">
        <v>336.8727598604</v>
      </c>
      <c r="K10" s="17">
        <v>318.2765482625</v>
      </c>
      <c r="L10" s="17">
        <v>321.7236400596</v>
      </c>
      <c r="M10" s="17">
        <v>326.74065179909996</v>
      </c>
      <c r="N10" s="17">
        <v>170.24066906459998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19784.798948637865</v>
      </c>
      <c r="D11" s="17">
        <v>19821.794594578998</v>
      </c>
      <c r="E11" s="17">
        <v>20165.0039115798</v>
      </c>
      <c r="F11" s="17">
        <v>20210.259930441312</v>
      </c>
      <c r="G11" s="17">
        <v>20334.79494108931</v>
      </c>
      <c r="H11" s="17">
        <v>19932.21321901621</v>
      </c>
      <c r="I11" s="17">
        <v>19561.943971150296</v>
      </c>
      <c r="J11" s="17">
        <v>19577.008381929183</v>
      </c>
      <c r="K11" s="17">
        <v>19916.136179260608</v>
      </c>
      <c r="L11" s="17">
        <v>20861.83475184471</v>
      </c>
      <c r="M11" s="17">
        <v>21490.3908169395</v>
      </c>
      <c r="N11" s="17">
        <v>22014.76319906398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20223.292462756417</v>
      </c>
      <c r="D12" s="13">
        <f t="shared" si="1"/>
        <v>20237.297901412494</v>
      </c>
      <c r="E12" s="13">
        <f t="shared" si="1"/>
        <v>20560.9621285397</v>
      </c>
      <c r="F12" s="13">
        <f t="shared" si="1"/>
        <v>20600.195091346202</v>
      </c>
      <c r="G12" s="13">
        <f t="shared" si="1"/>
        <v>20712.270874023587</v>
      </c>
      <c r="H12" s="13">
        <f t="shared" si="1"/>
        <v>20292.5039308743</v>
      </c>
      <c r="I12" s="13">
        <f t="shared" si="1"/>
        <v>19918.219212125703</v>
      </c>
      <c r="J12" s="13">
        <f t="shared" si="1"/>
        <v>19913.881141789585</v>
      </c>
      <c r="K12" s="13">
        <f t="shared" si="1"/>
        <v>20234.412727523093</v>
      </c>
      <c r="L12" s="13">
        <f t="shared" si="1"/>
        <v>21183.5583919043</v>
      </c>
      <c r="M12" s="13">
        <f t="shared" si="1"/>
        <v>21817.131468738597</v>
      </c>
      <c r="N12" s="13">
        <f t="shared" si="1"/>
        <v>22185.003868128606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20223.292462756417</v>
      </c>
      <c r="D13" s="25">
        <f aca="true" t="shared" si="2" ref="D13:N13">+D14+D16+D17</f>
        <v>20237.297901412494</v>
      </c>
      <c r="E13" s="25">
        <f t="shared" si="2"/>
        <v>20560.9621285397</v>
      </c>
      <c r="F13" s="25">
        <f t="shared" si="2"/>
        <v>20600.195091346202</v>
      </c>
      <c r="G13" s="25">
        <f t="shared" si="2"/>
        <v>20422.818517881387</v>
      </c>
      <c r="H13" s="25">
        <f t="shared" si="2"/>
        <v>20017.7786561491</v>
      </c>
      <c r="I13" s="25">
        <f t="shared" si="2"/>
        <v>19649.978868778002</v>
      </c>
      <c r="J13" s="25">
        <f t="shared" si="2"/>
        <v>19646.100507685085</v>
      </c>
      <c r="K13" s="25">
        <f t="shared" si="2"/>
        <v>19968.822586229195</v>
      </c>
      <c r="L13" s="25">
        <f t="shared" si="2"/>
        <v>20901.1203870463</v>
      </c>
      <c r="M13" s="25">
        <f t="shared" si="2"/>
        <v>21354.944167334797</v>
      </c>
      <c r="N13" s="25">
        <f t="shared" si="2"/>
        <v>21583.638487853306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7404.9090460329</v>
      </c>
      <c r="D14" s="28">
        <v>7394.505868804198</v>
      </c>
      <c r="E14" s="28">
        <v>7590.710418075103</v>
      </c>
      <c r="F14" s="28">
        <v>7629.476074334004</v>
      </c>
      <c r="G14" s="28">
        <v>7454.921278403803</v>
      </c>
      <c r="H14" s="28">
        <v>7351.793197809907</v>
      </c>
      <c r="I14" s="28">
        <v>7240.061881705</v>
      </c>
      <c r="J14" s="28">
        <v>7165.552241147701</v>
      </c>
      <c r="K14" s="28">
        <v>7209.2337974929</v>
      </c>
      <c r="L14" s="28">
        <v>7644.149122400201</v>
      </c>
      <c r="M14" s="28">
        <v>7808.2483110077</v>
      </c>
      <c r="N14" s="28">
        <v>7630.322753502002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9958.383762193514</v>
      </c>
      <c r="D16" s="28">
        <v>9966.620270538895</v>
      </c>
      <c r="E16" s="28">
        <v>10070.479958400596</v>
      </c>
      <c r="F16" s="28">
        <v>10086.652622493699</v>
      </c>
      <c r="G16" s="28">
        <v>10108.913071322986</v>
      </c>
      <c r="H16" s="28">
        <v>9844.210285804591</v>
      </c>
      <c r="I16" s="28">
        <v>9570.3022373995</v>
      </c>
      <c r="J16" s="28">
        <v>9622.770515981887</v>
      </c>
      <c r="K16" s="28">
        <v>9658.964803443398</v>
      </c>
      <c r="L16" s="28">
        <v>10033.501463726097</v>
      </c>
      <c r="M16" s="28">
        <v>10189.634351202196</v>
      </c>
      <c r="N16" s="28">
        <v>9116.146572081307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2859.999654530001</v>
      </c>
      <c r="D17" s="28">
        <v>2876.1717620694008</v>
      </c>
      <c r="E17" s="28">
        <v>2899.7717520640017</v>
      </c>
      <c r="F17" s="28">
        <v>2884.0663945185006</v>
      </c>
      <c r="G17" s="28">
        <v>2858.9841681545995</v>
      </c>
      <c r="H17" s="28">
        <v>2821.775172534601</v>
      </c>
      <c r="I17" s="28">
        <v>2839.6147496735007</v>
      </c>
      <c r="J17" s="28">
        <v>2857.7777505554996</v>
      </c>
      <c r="K17" s="28">
        <v>3100.6239852929007</v>
      </c>
      <c r="L17" s="28">
        <v>3223.4698009199997</v>
      </c>
      <c r="M17" s="28">
        <v>3357.061505124901</v>
      </c>
      <c r="N17" s="28">
        <v>4837.169162269998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/>
      <c r="D18" s="25"/>
      <c r="E18" s="25"/>
      <c r="F18" s="25"/>
      <c r="G18" s="25">
        <v>289.45235614219996</v>
      </c>
      <c r="H18" s="25">
        <v>274.7252747252</v>
      </c>
      <c r="I18" s="25">
        <v>268.2403433477</v>
      </c>
      <c r="J18" s="25">
        <v>267.7806341045</v>
      </c>
      <c r="K18" s="25">
        <v>265.5901412939</v>
      </c>
      <c r="L18" s="25">
        <v>282.438004858</v>
      </c>
      <c r="M18" s="25">
        <v>462.1873014038</v>
      </c>
      <c r="N18" s="25">
        <v>601.3653802753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20223.29246275639</v>
      </c>
      <c r="D19" s="13">
        <f t="shared" si="3"/>
        <v>20237.297901412494</v>
      </c>
      <c r="E19" s="13">
        <f t="shared" si="3"/>
        <v>20560.962128539693</v>
      </c>
      <c r="F19" s="13">
        <f t="shared" si="3"/>
        <v>20600.195091346195</v>
      </c>
      <c r="G19" s="13">
        <f t="shared" si="3"/>
        <v>20712.270874023587</v>
      </c>
      <c r="H19" s="13">
        <f t="shared" si="3"/>
        <v>20292.5039308743</v>
      </c>
      <c r="I19" s="13">
        <f t="shared" si="3"/>
        <v>19918.219212125703</v>
      </c>
      <c r="J19" s="13">
        <f t="shared" si="3"/>
        <v>19913.881141789596</v>
      </c>
      <c r="K19" s="13">
        <f t="shared" si="3"/>
        <v>20234.4127275231</v>
      </c>
      <c r="L19" s="13">
        <f t="shared" si="3"/>
        <v>21183.5583919043</v>
      </c>
      <c r="M19" s="13">
        <f t="shared" si="3"/>
        <v>21817.131468738597</v>
      </c>
      <c r="N19" s="13">
        <f t="shared" si="3"/>
        <v>22185.003868128588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9249.064386952194</v>
      </c>
      <c r="D20" s="28">
        <v>9212.534083838293</v>
      </c>
      <c r="E20" s="28">
        <v>9380.251721942193</v>
      </c>
      <c r="F20" s="28">
        <v>9372.131619282796</v>
      </c>
      <c r="G20" s="28">
        <v>9471.636604903992</v>
      </c>
      <c r="H20" s="28">
        <v>9539.565643982198</v>
      </c>
      <c r="I20" s="28">
        <v>9440.818712766097</v>
      </c>
      <c r="J20" s="28">
        <v>9504.456892952796</v>
      </c>
      <c r="K20" s="28">
        <v>9503.476118627097</v>
      </c>
      <c r="L20" s="28">
        <v>9735.441327471997</v>
      </c>
      <c r="M20" s="28">
        <v>9892.290128573099</v>
      </c>
      <c r="N20" s="28">
        <v>10471.427073334096</v>
      </c>
      <c r="O20" s="27" t="s">
        <v>44</v>
      </c>
      <c r="Q20" s="15"/>
    </row>
    <row r="21" spans="1:17" ht="13.5">
      <c r="A21" s="11"/>
      <c r="B21" s="27" t="s">
        <v>64</v>
      </c>
      <c r="C21" s="28">
        <v>4681.7245753417965</v>
      </c>
      <c r="D21" s="28">
        <v>4726.817936556298</v>
      </c>
      <c r="E21" s="28">
        <v>4775.8079439022995</v>
      </c>
      <c r="F21" s="28">
        <v>4804.561546670098</v>
      </c>
      <c r="G21" s="28">
        <v>4947.7642807801985</v>
      </c>
      <c r="H21" s="28">
        <v>4631.061838665198</v>
      </c>
      <c r="I21" s="28">
        <v>4502.267795423202</v>
      </c>
      <c r="J21" s="28">
        <v>4485.610422295401</v>
      </c>
      <c r="K21" s="28">
        <v>4453.238062264301</v>
      </c>
      <c r="L21" s="28">
        <v>4735.769051336201</v>
      </c>
      <c r="M21" s="28">
        <v>5000.058029936899</v>
      </c>
      <c r="N21" s="28">
        <v>4917.204796175096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2822.9660368935</v>
      </c>
      <c r="D22" s="28">
        <v>2813.0973678575997</v>
      </c>
      <c r="E22" s="28">
        <v>2904.3908100783</v>
      </c>
      <c r="F22" s="28">
        <v>2886.282570031199</v>
      </c>
      <c r="G22" s="28">
        <v>2859.863485732601</v>
      </c>
      <c r="H22" s="28">
        <v>2790.2246399052024</v>
      </c>
      <c r="I22" s="28">
        <v>2795.9914383152013</v>
      </c>
      <c r="J22" s="28">
        <v>2762.6441033046</v>
      </c>
      <c r="K22" s="28">
        <v>3147.0489566193987</v>
      </c>
      <c r="L22" s="28">
        <v>3419.1529595573</v>
      </c>
      <c r="M22" s="28">
        <v>3559.1076489023994</v>
      </c>
      <c r="N22" s="28">
        <v>3517.5181375170014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222.74897486549995</v>
      </c>
      <c r="D23" s="28">
        <v>222.02807487140004</v>
      </c>
      <c r="E23" s="28">
        <v>221.7508747403</v>
      </c>
      <c r="F23" s="28">
        <v>226.23317747229999</v>
      </c>
      <c r="G23" s="28">
        <v>226.7182160643</v>
      </c>
      <c r="H23" s="28">
        <v>226.7182160643</v>
      </c>
      <c r="I23" s="28">
        <v>228.06031181519998</v>
      </c>
      <c r="J23" s="28">
        <v>228.06031181519998</v>
      </c>
      <c r="K23" s="28">
        <v>227.7632924926</v>
      </c>
      <c r="L23" s="28">
        <v>227.76329249260002</v>
      </c>
      <c r="M23" s="28">
        <v>227.76329249260002</v>
      </c>
      <c r="N23" s="28">
        <v>230.3093814812</v>
      </c>
      <c r="O23" s="36" t="s">
        <v>65</v>
      </c>
      <c r="Q23" s="15"/>
    </row>
    <row r="24" spans="1:17" ht="13.5">
      <c r="A24" s="35"/>
      <c r="B24" s="36" t="s">
        <v>47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3246.7884887034015</v>
      </c>
      <c r="D25" s="28">
        <v>3262.8204382889035</v>
      </c>
      <c r="E25" s="28">
        <v>3278.7607778766005</v>
      </c>
      <c r="F25" s="28">
        <v>3310.986177889801</v>
      </c>
      <c r="G25" s="28">
        <v>3206.288286542499</v>
      </c>
      <c r="H25" s="28">
        <v>3104.933592257402</v>
      </c>
      <c r="I25" s="28">
        <v>2951.080953806003</v>
      </c>
      <c r="J25" s="28">
        <v>2933.1094114215994</v>
      </c>
      <c r="K25" s="28">
        <v>2902.886297519703</v>
      </c>
      <c r="L25" s="28">
        <v>3065.4317610461994</v>
      </c>
      <c r="M25" s="28">
        <v>3137.912368833599</v>
      </c>
      <c r="N25" s="28">
        <v>3048.5444796211978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20223.292462756446</v>
      </c>
      <c r="D26" s="13">
        <f t="shared" si="4"/>
        <v>20237.297901412498</v>
      </c>
      <c r="E26" s="13">
        <f t="shared" si="4"/>
        <v>20560.962128539697</v>
      </c>
      <c r="F26" s="13">
        <f t="shared" si="4"/>
        <v>20600.1950913462</v>
      </c>
      <c r="G26" s="13">
        <f t="shared" si="4"/>
        <v>20712.270874023583</v>
      </c>
      <c r="H26" s="13">
        <f t="shared" si="4"/>
        <v>20292.50393087432</v>
      </c>
      <c r="I26" s="13">
        <f t="shared" si="4"/>
        <v>19918.21921212569</v>
      </c>
      <c r="J26" s="13">
        <f t="shared" si="4"/>
        <v>19913.88114178959</v>
      </c>
      <c r="K26" s="13">
        <f t="shared" si="4"/>
        <v>20234.412727523108</v>
      </c>
      <c r="L26" s="13">
        <f t="shared" si="4"/>
        <v>21183.558391904313</v>
      </c>
      <c r="M26" s="13">
        <f t="shared" si="4"/>
        <v>21817.131468738593</v>
      </c>
      <c r="N26" s="13">
        <f t="shared" si="4"/>
        <v>22185.00386812858</v>
      </c>
      <c r="O26" s="34" t="s">
        <v>51</v>
      </c>
      <c r="Q26" s="15"/>
    </row>
    <row r="27" spans="1:17" ht="13.5">
      <c r="A27" s="35"/>
      <c r="B27" s="27" t="s">
        <v>52</v>
      </c>
      <c r="C27" s="28">
        <v>15520.024674195745</v>
      </c>
      <c r="D27" s="28">
        <v>15455.657379993798</v>
      </c>
      <c r="E27" s="28">
        <v>15592.562360518195</v>
      </c>
      <c r="F27" s="28">
        <v>15608.586073206498</v>
      </c>
      <c r="G27" s="28">
        <v>15748.636611954285</v>
      </c>
      <c r="H27" s="28">
        <v>15262.38916537672</v>
      </c>
      <c r="I27" s="28">
        <v>14887.32220715279</v>
      </c>
      <c r="J27" s="28">
        <v>14859.46189645179</v>
      </c>
      <c r="K27" s="28">
        <v>14842.609386870306</v>
      </c>
      <c r="L27" s="28">
        <v>15444.975587694515</v>
      </c>
      <c r="M27" s="28">
        <v>15862.482473198193</v>
      </c>
      <c r="N27" s="28">
        <v>16270.048160089578</v>
      </c>
      <c r="O27" s="27" t="s">
        <v>53</v>
      </c>
      <c r="Q27" s="15"/>
    </row>
    <row r="28" spans="1:17" ht="13.5">
      <c r="A28" s="35"/>
      <c r="B28" s="27" t="s">
        <v>54</v>
      </c>
      <c r="C28" s="28">
        <v>4703.267788560701</v>
      </c>
      <c r="D28" s="28">
        <v>4781.640521418701</v>
      </c>
      <c r="E28" s="28">
        <v>4968.3997680215025</v>
      </c>
      <c r="F28" s="28">
        <v>4991.6090181397</v>
      </c>
      <c r="G28" s="28">
        <v>4963.6342620692985</v>
      </c>
      <c r="H28" s="28">
        <v>5030.1147654976</v>
      </c>
      <c r="I28" s="28">
        <v>5030.8970049729</v>
      </c>
      <c r="J28" s="28">
        <v>5054.419245337799</v>
      </c>
      <c r="K28" s="28">
        <v>5391.8033406528</v>
      </c>
      <c r="L28" s="28">
        <v>5738.582804209799</v>
      </c>
      <c r="M28" s="28">
        <v>5954.6489955404</v>
      </c>
      <c r="N28" s="28">
        <v>5914.9557080390005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1988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99.99999999999999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100.00000000000001</v>
      </c>
      <c r="K33" s="37">
        <f t="shared" si="5"/>
        <v>99.99999999999999</v>
      </c>
      <c r="L33" s="37">
        <f t="shared" si="5"/>
        <v>99.99999999999999</v>
      </c>
      <c r="M33" s="37">
        <f t="shared" si="5"/>
        <v>100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2.1682597674247974</v>
      </c>
      <c r="D35" s="39">
        <f t="shared" si="7"/>
        <v>2.0531560530346256</v>
      </c>
      <c r="E35" s="39">
        <f t="shared" si="7"/>
        <v>1.925776695100708</v>
      </c>
      <c r="F35" s="39">
        <f t="shared" si="7"/>
        <v>1.8928712042572113</v>
      </c>
      <c r="G35" s="39">
        <f t="shared" si="7"/>
        <v>1.8224748760297127</v>
      </c>
      <c r="H35" s="39">
        <f t="shared" si="7"/>
        <v>1.7754867170922697</v>
      </c>
      <c r="I35" s="39">
        <f t="shared" si="7"/>
        <v>1.7886902296893534</v>
      </c>
      <c r="J35" s="39">
        <f t="shared" si="7"/>
        <v>1.691647938750962</v>
      </c>
      <c r="K35" s="39">
        <f t="shared" si="7"/>
        <v>1.5729468037862853</v>
      </c>
      <c r="L35" s="39">
        <f t="shared" si="7"/>
        <v>1.5187421966960593</v>
      </c>
      <c r="M35" s="39">
        <f t="shared" si="7"/>
        <v>1.4976334183404503</v>
      </c>
      <c r="N35" s="39">
        <f t="shared" si="7"/>
        <v>0.7673682189849476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97.8317402325752</v>
      </c>
      <c r="D36" s="39">
        <f t="shared" si="8"/>
        <v>97.94684394696537</v>
      </c>
      <c r="E36" s="39">
        <f t="shared" si="8"/>
        <v>98.07422330489929</v>
      </c>
      <c r="F36" s="39">
        <f t="shared" si="8"/>
        <v>98.10712879574278</v>
      </c>
      <c r="G36" s="39">
        <f t="shared" si="8"/>
        <v>98.17752512397028</v>
      </c>
      <c r="H36" s="39">
        <f t="shared" si="8"/>
        <v>98.22451328290774</v>
      </c>
      <c r="I36" s="39">
        <f t="shared" si="8"/>
        <v>98.21130977031065</v>
      </c>
      <c r="J36" s="39">
        <f t="shared" si="8"/>
        <v>98.30835206124905</v>
      </c>
      <c r="K36" s="39">
        <f t="shared" si="8"/>
        <v>98.4270531962137</v>
      </c>
      <c r="L36" s="39">
        <f t="shared" si="8"/>
        <v>98.48125780330393</v>
      </c>
      <c r="M36" s="39">
        <f t="shared" si="8"/>
        <v>98.50236658165954</v>
      </c>
      <c r="N36" s="39">
        <f t="shared" si="8"/>
        <v>99.23263178101506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99.99999999999999</v>
      </c>
      <c r="I37" s="37">
        <f t="shared" si="9"/>
        <v>99.99999999999999</v>
      </c>
      <c r="J37" s="37">
        <f t="shared" si="9"/>
        <v>100.00000000000001</v>
      </c>
      <c r="K37" s="37">
        <f t="shared" si="9"/>
        <v>100.00000000000003</v>
      </c>
      <c r="L37" s="37">
        <f t="shared" si="9"/>
        <v>100</v>
      </c>
      <c r="M37" s="37">
        <f t="shared" si="9"/>
        <v>100.00000000000001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100</v>
      </c>
      <c r="D38" s="40">
        <f aca="true" t="shared" si="10" ref="D38:N38">+D39+D41+D42</f>
        <v>100</v>
      </c>
      <c r="E38" s="40">
        <f t="shared" si="10"/>
        <v>100</v>
      </c>
      <c r="F38" s="40">
        <f t="shared" si="10"/>
        <v>100</v>
      </c>
      <c r="G38" s="40">
        <f t="shared" si="10"/>
        <v>98.60250786645892</v>
      </c>
      <c r="H38" s="40">
        <f t="shared" si="10"/>
        <v>98.64617360350874</v>
      </c>
      <c r="I38" s="40">
        <f t="shared" si="10"/>
        <v>98.6532915393139</v>
      </c>
      <c r="J38" s="40">
        <f t="shared" si="10"/>
        <v>98.65530665670916</v>
      </c>
      <c r="K38" s="40">
        <f t="shared" si="10"/>
        <v>98.68743340926008</v>
      </c>
      <c r="L38" s="40">
        <f t="shared" si="10"/>
        <v>98.66671123126349</v>
      </c>
      <c r="M38" s="40">
        <f t="shared" si="10"/>
        <v>97.88153955039388</v>
      </c>
      <c r="N38" s="40">
        <f t="shared" si="10"/>
        <v>97.28931586467185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36.61574424476091</v>
      </c>
      <c r="D39" s="39">
        <f t="shared" si="11"/>
        <v>36.53899796715493</v>
      </c>
      <c r="E39" s="39">
        <f t="shared" si="11"/>
        <v>36.91807013028245</v>
      </c>
      <c r="F39" s="39">
        <f t="shared" si="11"/>
        <v>37.03594087581733</v>
      </c>
      <c r="G39" s="39">
        <f t="shared" si="11"/>
        <v>35.99277608788631</v>
      </c>
      <c r="H39" s="39">
        <f t="shared" si="11"/>
        <v>36.22910816158287</v>
      </c>
      <c r="I39" s="39">
        <f t="shared" si="11"/>
        <v>36.34894166290446</v>
      </c>
      <c r="J39" s="39">
        <f t="shared" si="11"/>
        <v>35.98270066054919</v>
      </c>
      <c r="K39" s="39">
        <f t="shared" si="11"/>
        <v>35.62857936413846</v>
      </c>
      <c r="L39" s="39">
        <f t="shared" si="11"/>
        <v>36.085293041803396</v>
      </c>
      <c r="M39" s="39">
        <f t="shared" si="11"/>
        <v>35.78952770301636</v>
      </c>
      <c r="N39" s="39">
        <f t="shared" si="11"/>
        <v>34.394056448481706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49.24214877737171</v>
      </c>
      <c r="D41" s="39">
        <f t="shared" si="13"/>
        <v>49.24876986587849</v>
      </c>
      <c r="E41" s="39">
        <f t="shared" si="13"/>
        <v>48.978641638672336</v>
      </c>
      <c r="F41" s="39">
        <f t="shared" si="13"/>
        <v>48.96386940884329</v>
      </c>
      <c r="G41" s="39">
        <f t="shared" si="13"/>
        <v>48.80639661777086</v>
      </c>
      <c r="H41" s="39">
        <f t="shared" si="13"/>
        <v>48.51156032463291</v>
      </c>
      <c r="I41" s="39">
        <f t="shared" si="13"/>
        <v>48.04798127522035</v>
      </c>
      <c r="J41" s="39">
        <f t="shared" si="13"/>
        <v>48.32192402609231</v>
      </c>
      <c r="K41" s="39">
        <f t="shared" si="13"/>
        <v>47.73533550744054</v>
      </c>
      <c r="L41" s="39">
        <f t="shared" si="13"/>
        <v>47.36457056978959</v>
      </c>
      <c r="M41" s="39">
        <f t="shared" si="13"/>
        <v>46.70473918994691</v>
      </c>
      <c r="N41" s="39">
        <f t="shared" si="13"/>
        <v>41.091480651836775</v>
      </c>
      <c r="O41" s="29" t="s">
        <v>39</v>
      </c>
    </row>
    <row r="42" spans="2:15" ht="13.5">
      <c r="B42" s="27" t="s">
        <v>48</v>
      </c>
      <c r="C42" s="39">
        <f t="shared" si="13"/>
        <v>14.14210697786737</v>
      </c>
      <c r="D42" s="39">
        <f t="shared" si="13"/>
        <v>14.212232166966587</v>
      </c>
      <c r="E42" s="39">
        <f t="shared" si="13"/>
        <v>14.103288231045209</v>
      </c>
      <c r="F42" s="39">
        <f t="shared" si="13"/>
        <v>14.00018971533939</v>
      </c>
      <c r="G42" s="39">
        <f t="shared" si="13"/>
        <v>13.803335160801758</v>
      </c>
      <c r="H42" s="39">
        <f t="shared" si="13"/>
        <v>13.905505117292961</v>
      </c>
      <c r="I42" s="39">
        <f t="shared" si="13"/>
        <v>14.256368601189084</v>
      </c>
      <c r="J42" s="39">
        <f t="shared" si="13"/>
        <v>14.35068197006765</v>
      </c>
      <c r="K42" s="39">
        <f t="shared" si="13"/>
        <v>15.323518537681077</v>
      </c>
      <c r="L42" s="39">
        <f t="shared" si="13"/>
        <v>15.216847619670501</v>
      </c>
      <c r="M42" s="39">
        <f t="shared" si="13"/>
        <v>15.3872726574306</v>
      </c>
      <c r="N42" s="39">
        <f t="shared" si="13"/>
        <v>21.803778764353368</v>
      </c>
      <c r="O42" s="29"/>
    </row>
    <row r="43" spans="2:15" ht="13.5">
      <c r="B43" s="33" t="s">
        <v>40</v>
      </c>
      <c r="C43" s="40">
        <f aca="true" t="shared" si="14" ref="C43:N43">C18/C$12*100</f>
        <v>0</v>
      </c>
      <c r="D43" s="40">
        <f t="shared" si="14"/>
        <v>0</v>
      </c>
      <c r="E43" s="40">
        <f t="shared" si="14"/>
        <v>0</v>
      </c>
      <c r="F43" s="40">
        <f t="shared" si="14"/>
        <v>0</v>
      </c>
      <c r="G43" s="40">
        <f t="shared" si="14"/>
        <v>1.3974921335410804</v>
      </c>
      <c r="H43" s="40">
        <f t="shared" si="14"/>
        <v>1.353826396491246</v>
      </c>
      <c r="I43" s="40">
        <f t="shared" si="14"/>
        <v>1.3467084606860944</v>
      </c>
      <c r="J43" s="40">
        <f t="shared" si="14"/>
        <v>1.3446933432908676</v>
      </c>
      <c r="K43" s="40">
        <f t="shared" si="14"/>
        <v>1.312566590739948</v>
      </c>
      <c r="L43" s="40">
        <f t="shared" si="14"/>
        <v>1.3332887687365078</v>
      </c>
      <c r="M43" s="40">
        <f t="shared" si="14"/>
        <v>2.118460449606129</v>
      </c>
      <c r="N43" s="40">
        <f t="shared" si="14"/>
        <v>2.7106841353281568</v>
      </c>
      <c r="O43" s="33" t="s">
        <v>41</v>
      </c>
    </row>
    <row r="44" spans="2:15" ht="13.5">
      <c r="B44" s="34" t="s">
        <v>42</v>
      </c>
      <c r="C44" s="37">
        <f>+C45+C46+C47+C48+C49+C50</f>
        <v>100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100</v>
      </c>
      <c r="G44" s="37">
        <f t="shared" si="15"/>
        <v>100.00000000000003</v>
      </c>
      <c r="H44" s="37">
        <f t="shared" si="15"/>
        <v>100</v>
      </c>
      <c r="I44" s="37">
        <f t="shared" si="15"/>
        <v>100</v>
      </c>
      <c r="J44" s="37">
        <f t="shared" si="15"/>
        <v>100</v>
      </c>
      <c r="K44" s="37">
        <f t="shared" si="15"/>
        <v>100.00000000000001</v>
      </c>
      <c r="L44" s="37">
        <f t="shared" si="15"/>
        <v>100</v>
      </c>
      <c r="M44" s="37">
        <f t="shared" si="15"/>
        <v>100.00000000000001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45.73471112078041</v>
      </c>
      <c r="D45" s="39">
        <f t="shared" si="16"/>
        <v>45.522550138451486</v>
      </c>
      <c r="E45" s="39">
        <f t="shared" si="16"/>
        <v>45.621657504645235</v>
      </c>
      <c r="F45" s="39">
        <f t="shared" si="16"/>
        <v>45.49535369798452</v>
      </c>
      <c r="G45" s="39">
        <f t="shared" si="16"/>
        <v>45.72959026324293</v>
      </c>
      <c r="H45" s="39">
        <f t="shared" si="16"/>
        <v>47.01029343879096</v>
      </c>
      <c r="I45" s="39">
        <f t="shared" si="16"/>
        <v>47.39790546646242</v>
      </c>
      <c r="J45" s="39">
        <f t="shared" si="16"/>
        <v>47.72779763663218</v>
      </c>
      <c r="K45" s="39">
        <f t="shared" si="16"/>
        <v>46.96689865231596</v>
      </c>
      <c r="L45" s="39">
        <f t="shared" si="16"/>
        <v>45.95753530810283</v>
      </c>
      <c r="M45" s="39">
        <f t="shared" si="16"/>
        <v>45.34184589182861</v>
      </c>
      <c r="N45" s="39">
        <f t="shared" si="16"/>
        <v>47.20047440865022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23.150160064014063</v>
      </c>
      <c r="D46" s="39">
        <f t="shared" si="17"/>
        <v>23.356961782068655</v>
      </c>
      <c r="E46" s="39">
        <f t="shared" si="17"/>
        <v>23.22755089983473</v>
      </c>
      <c r="F46" s="39">
        <f t="shared" si="17"/>
        <v>23.322893425841468</v>
      </c>
      <c r="G46" s="39">
        <f t="shared" si="17"/>
        <v>23.88808214644134</v>
      </c>
      <c r="H46" s="39">
        <f t="shared" si="17"/>
        <v>22.82153968993056</v>
      </c>
      <c r="I46" s="39">
        <f t="shared" si="17"/>
        <v>22.603766669473828</v>
      </c>
      <c r="J46" s="39">
        <f t="shared" si="17"/>
        <v>22.525043663549223</v>
      </c>
      <c r="K46" s="39">
        <f t="shared" si="17"/>
        <v>22.008239736095486</v>
      </c>
      <c r="L46" s="39">
        <f t="shared" si="17"/>
        <v>22.35587130227406</v>
      </c>
      <c r="M46" s="39">
        <f t="shared" si="17"/>
        <v>22.918035934748797</v>
      </c>
      <c r="N46" s="39">
        <f t="shared" si="17"/>
        <v>22.16454333478503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13.958983395469998</v>
      </c>
      <c r="D47" s="39">
        <f t="shared" si="18"/>
        <v>13.90055817511712</v>
      </c>
      <c r="E47" s="39">
        <f t="shared" si="18"/>
        <v>14.12575341523952</v>
      </c>
      <c r="F47" s="39">
        <f t="shared" si="18"/>
        <v>14.010947747012741</v>
      </c>
      <c r="G47" s="39">
        <f t="shared" si="18"/>
        <v>13.807580555154459</v>
      </c>
      <c r="H47" s="39">
        <f t="shared" si="18"/>
        <v>13.7500263615077</v>
      </c>
      <c r="I47" s="39">
        <f t="shared" si="18"/>
        <v>14.03735649526878</v>
      </c>
      <c r="J47" s="39">
        <f t="shared" si="18"/>
        <v>13.872956675969847</v>
      </c>
      <c r="K47" s="39">
        <f t="shared" si="18"/>
        <v>15.552954261621558</v>
      </c>
      <c r="L47" s="39">
        <f t="shared" si="18"/>
        <v>16.140597799017538</v>
      </c>
      <c r="M47" s="39">
        <f t="shared" si="18"/>
        <v>16.31336206596264</v>
      </c>
      <c r="N47" s="39">
        <f t="shared" si="18"/>
        <v>15.855386631554017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1.1014476266696869</v>
      </c>
      <c r="D48" s="39">
        <f t="shared" si="19"/>
        <v>1.0971231236157433</v>
      </c>
      <c r="E48" s="39">
        <f t="shared" si="19"/>
        <v>1.0785043683947948</v>
      </c>
      <c r="F48" s="39">
        <f t="shared" si="19"/>
        <v>1.0982089075813501</v>
      </c>
      <c r="G48" s="39">
        <f t="shared" si="19"/>
        <v>1.0946082032397517</v>
      </c>
      <c r="H48" s="39">
        <f t="shared" si="19"/>
        <v>1.1172510639229523</v>
      </c>
      <c r="I48" s="39">
        <f t="shared" si="19"/>
        <v>1.1449834414733355</v>
      </c>
      <c r="J48" s="39">
        <f t="shared" si="19"/>
        <v>1.1452328664180473</v>
      </c>
      <c r="K48" s="39">
        <f t="shared" si="19"/>
        <v>1.1256234394329296</v>
      </c>
      <c r="L48" s="39">
        <f t="shared" si="19"/>
        <v>1.0751890134739785</v>
      </c>
      <c r="M48" s="39">
        <f t="shared" si="19"/>
        <v>1.043965348143766</v>
      </c>
      <c r="N48" s="39">
        <f t="shared" si="19"/>
        <v>1.0381309052285854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</v>
      </c>
      <c r="D49" s="39">
        <f t="shared" si="20"/>
        <v>0</v>
      </c>
      <c r="E49" s="39">
        <f t="shared" si="20"/>
        <v>0</v>
      </c>
      <c r="F49" s="39">
        <f t="shared" si="20"/>
        <v>0</v>
      </c>
      <c r="G49" s="39">
        <f t="shared" si="20"/>
        <v>0</v>
      </c>
      <c r="H49" s="39">
        <f t="shared" si="20"/>
        <v>0</v>
      </c>
      <c r="I49" s="39">
        <f t="shared" si="20"/>
        <v>0</v>
      </c>
      <c r="J49" s="39">
        <f t="shared" si="20"/>
        <v>0</v>
      </c>
      <c r="K49" s="39">
        <f t="shared" si="20"/>
        <v>0</v>
      </c>
      <c r="L49" s="39">
        <f t="shared" si="20"/>
        <v>0</v>
      </c>
      <c r="M49" s="39">
        <f t="shared" si="20"/>
        <v>0</v>
      </c>
      <c r="N49" s="39">
        <f t="shared" si="20"/>
        <v>0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16.054697793065845</v>
      </c>
      <c r="D50" s="39">
        <f t="shared" si="21"/>
        <v>16.122806780747</v>
      </c>
      <c r="E50" s="39">
        <f t="shared" si="21"/>
        <v>15.946533811885722</v>
      </c>
      <c r="F50" s="39">
        <f t="shared" si="21"/>
        <v>16.07259622157992</v>
      </c>
      <c r="G50" s="39">
        <f t="shared" si="21"/>
        <v>15.480138831921533</v>
      </c>
      <c r="H50" s="39">
        <f t="shared" si="21"/>
        <v>15.300889445847831</v>
      </c>
      <c r="I50" s="39">
        <f t="shared" si="21"/>
        <v>14.815987927321636</v>
      </c>
      <c r="J50" s="39">
        <f t="shared" si="21"/>
        <v>14.728969157430708</v>
      </c>
      <c r="K50" s="39">
        <f t="shared" si="21"/>
        <v>14.346283910534064</v>
      </c>
      <c r="L50" s="39">
        <f t="shared" si="21"/>
        <v>14.470806577131595</v>
      </c>
      <c r="M50" s="39">
        <f t="shared" si="21"/>
        <v>14.382790759316189</v>
      </c>
      <c r="N50" s="39">
        <f t="shared" si="21"/>
        <v>13.741464719782162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100.00000000000001</v>
      </c>
      <c r="E51" s="37">
        <f t="shared" si="22"/>
        <v>100</v>
      </c>
      <c r="F51" s="37">
        <f t="shared" si="22"/>
        <v>100</v>
      </c>
      <c r="G51" s="37">
        <f t="shared" si="22"/>
        <v>100.00000000000001</v>
      </c>
      <c r="H51" s="37">
        <f t="shared" si="22"/>
        <v>100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99.99999999999999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76.74331320074455</v>
      </c>
      <c r="D52" s="39">
        <f t="shared" si="23"/>
        <v>76.37213947873468</v>
      </c>
      <c r="E52" s="39">
        <f t="shared" si="23"/>
        <v>75.83576227143037</v>
      </c>
      <c r="F52" s="39">
        <f t="shared" si="23"/>
        <v>75.7691177389063</v>
      </c>
      <c r="G52" s="39">
        <f t="shared" si="23"/>
        <v>76.0352966979856</v>
      </c>
      <c r="H52" s="39">
        <f t="shared" si="23"/>
        <v>75.21195618523716</v>
      </c>
      <c r="I52" s="39">
        <f t="shared" si="23"/>
        <v>74.74223497896729</v>
      </c>
      <c r="J52" s="39">
        <f t="shared" si="23"/>
        <v>74.618612969769</v>
      </c>
      <c r="K52" s="39">
        <f t="shared" si="23"/>
        <v>73.35329958294861</v>
      </c>
      <c r="L52" s="39">
        <f t="shared" si="23"/>
        <v>72.91020376254207</v>
      </c>
      <c r="M52" s="39">
        <f t="shared" si="23"/>
        <v>72.70654483577404</v>
      </c>
      <c r="N52" s="39">
        <f t="shared" si="23"/>
        <v>73.33804518043584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23.256686799255448</v>
      </c>
      <c r="D53" s="39">
        <f t="shared" si="24"/>
        <v>23.627860521265333</v>
      </c>
      <c r="E53" s="39">
        <f t="shared" si="24"/>
        <v>24.164237728569628</v>
      </c>
      <c r="F53" s="39">
        <f t="shared" si="24"/>
        <v>24.230882261093694</v>
      </c>
      <c r="G53" s="39">
        <f t="shared" si="24"/>
        <v>23.96470330201441</v>
      </c>
      <c r="H53" s="39">
        <f t="shared" si="24"/>
        <v>24.78804381476285</v>
      </c>
      <c r="I53" s="39">
        <f t="shared" si="24"/>
        <v>25.257765021032714</v>
      </c>
      <c r="J53" s="39">
        <f t="shared" si="24"/>
        <v>25.381387030230997</v>
      </c>
      <c r="K53" s="39">
        <f t="shared" si="24"/>
        <v>26.646700417051395</v>
      </c>
      <c r="L53" s="39">
        <f t="shared" si="24"/>
        <v>27.089796237457936</v>
      </c>
      <c r="M53" s="39">
        <f t="shared" si="24"/>
        <v>27.29345516422596</v>
      </c>
      <c r="N53" s="39">
        <f t="shared" si="24"/>
        <v>26.661954819564148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1989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21504.41222837419</v>
      </c>
      <c r="D8" s="13">
        <f t="shared" si="0"/>
        <v>21846.067626691816</v>
      </c>
      <c r="E8" s="13">
        <f t="shared" si="0"/>
        <v>21203.088071281378</v>
      </c>
      <c r="F8" s="13">
        <f t="shared" si="0"/>
        <v>21441.154256730733</v>
      </c>
      <c r="G8" s="13">
        <f t="shared" si="0"/>
        <v>20899.76962872002</v>
      </c>
      <c r="H8" s="13">
        <f t="shared" si="0"/>
        <v>21139.622212851118</v>
      </c>
      <c r="I8" s="13">
        <f t="shared" si="0"/>
        <v>21584.7635329505</v>
      </c>
      <c r="J8" s="13">
        <f t="shared" si="0"/>
        <v>21192.37682827301</v>
      </c>
      <c r="K8" s="13">
        <f t="shared" si="0"/>
        <v>21807.556441637567</v>
      </c>
      <c r="L8" s="13">
        <f t="shared" si="0"/>
        <v>22092.678044668835</v>
      </c>
      <c r="M8" s="13">
        <f t="shared" si="0"/>
        <v>22577.2826078938</v>
      </c>
      <c r="N8" s="13">
        <f t="shared" si="0"/>
        <v>23042.605844961625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163.08706569030002</v>
      </c>
      <c r="D10" s="17">
        <v>148.3468364711</v>
      </c>
      <c r="E10" s="17">
        <v>139.90274853609998</v>
      </c>
      <c r="F10" s="17">
        <v>137.9376240922</v>
      </c>
      <c r="G10" s="17">
        <v>126.73138106260001</v>
      </c>
      <c r="H10" s="17">
        <v>124.4643038767</v>
      </c>
      <c r="I10" s="17">
        <v>127.15412318550001</v>
      </c>
      <c r="J10" s="17">
        <v>123.3045811921</v>
      </c>
      <c r="K10" s="17">
        <v>100.15431805399999</v>
      </c>
      <c r="L10" s="17">
        <v>99.0313009759</v>
      </c>
      <c r="M10" s="17">
        <v>93.97150232129998</v>
      </c>
      <c r="N10" s="17">
        <v>92.5430644538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21341.32516268389</v>
      </c>
      <c r="D11" s="17">
        <v>21697.720790220716</v>
      </c>
      <c r="E11" s="17">
        <v>21063.185322745278</v>
      </c>
      <c r="F11" s="17">
        <v>21303.216632638534</v>
      </c>
      <c r="G11" s="17">
        <v>20773.03824765742</v>
      </c>
      <c r="H11" s="17">
        <v>21015.15790897442</v>
      </c>
      <c r="I11" s="17">
        <v>21457.609409765</v>
      </c>
      <c r="J11" s="17">
        <v>21069.07224708091</v>
      </c>
      <c r="K11" s="17">
        <v>21707.402123583568</v>
      </c>
      <c r="L11" s="17">
        <v>21993.646743692934</v>
      </c>
      <c r="M11" s="17">
        <v>22483.311105572502</v>
      </c>
      <c r="N11" s="17">
        <v>22950.062780507826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21504.412228374204</v>
      </c>
      <c r="D12" s="13">
        <f t="shared" si="1"/>
        <v>21846.0676266918</v>
      </c>
      <c r="E12" s="13">
        <f t="shared" si="1"/>
        <v>21203.08807128139</v>
      </c>
      <c r="F12" s="13">
        <f t="shared" si="1"/>
        <v>21441.154256730708</v>
      </c>
      <c r="G12" s="13">
        <f t="shared" si="1"/>
        <v>20899.76962871999</v>
      </c>
      <c r="H12" s="13">
        <f t="shared" si="1"/>
        <v>21139.622212851096</v>
      </c>
      <c r="I12" s="13">
        <f t="shared" si="1"/>
        <v>21584.76353295051</v>
      </c>
      <c r="J12" s="13">
        <f t="shared" si="1"/>
        <v>21192.37682827301</v>
      </c>
      <c r="K12" s="13">
        <f t="shared" si="1"/>
        <v>21807.556441637505</v>
      </c>
      <c r="L12" s="13">
        <f t="shared" si="1"/>
        <v>22092.6780446688</v>
      </c>
      <c r="M12" s="13">
        <f t="shared" si="1"/>
        <v>22577.282607893805</v>
      </c>
      <c r="N12" s="13">
        <f t="shared" si="1"/>
        <v>23042.6058449616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20926.077913441302</v>
      </c>
      <c r="D13" s="25">
        <f aca="true" t="shared" si="2" ref="D13:N13">+D14+D16+D17</f>
        <v>21254.4202820965</v>
      </c>
      <c r="E13" s="25">
        <f t="shared" si="2"/>
        <v>20629.40413949439</v>
      </c>
      <c r="F13" s="25">
        <f t="shared" si="2"/>
        <v>20665.938991502608</v>
      </c>
      <c r="G13" s="25">
        <f t="shared" si="2"/>
        <v>19871.44260223119</v>
      </c>
      <c r="H13" s="25">
        <f t="shared" si="2"/>
        <v>20098.311158866498</v>
      </c>
      <c r="I13" s="25">
        <f t="shared" si="2"/>
        <v>20317.61794518361</v>
      </c>
      <c r="J13" s="25">
        <f t="shared" si="2"/>
        <v>19946.20224547451</v>
      </c>
      <c r="K13" s="25">
        <f t="shared" si="2"/>
        <v>20335.467512320807</v>
      </c>
      <c r="L13" s="25">
        <f t="shared" si="2"/>
        <v>20608.869610539998</v>
      </c>
      <c r="M13" s="25">
        <f t="shared" si="2"/>
        <v>21073.276766509804</v>
      </c>
      <c r="N13" s="25">
        <f t="shared" si="2"/>
        <v>21504.1814987781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7478.413120955302</v>
      </c>
      <c r="D14" s="28">
        <v>7578.099900446904</v>
      </c>
      <c r="E14" s="28">
        <v>7318.821484186899</v>
      </c>
      <c r="F14" s="28">
        <v>7314.612764082904</v>
      </c>
      <c r="G14" s="28">
        <v>6965.258221868499</v>
      </c>
      <c r="H14" s="28">
        <v>7100.4006237906</v>
      </c>
      <c r="I14" s="28">
        <v>7283.197944070403</v>
      </c>
      <c r="J14" s="28">
        <v>7047.0050844964035</v>
      </c>
      <c r="K14" s="28">
        <v>7191.200210119301</v>
      </c>
      <c r="L14" s="28">
        <v>7194.531884851099</v>
      </c>
      <c r="M14" s="28">
        <v>7225.731223148501</v>
      </c>
      <c r="N14" s="28">
        <v>7463.581386482203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8690.0895997602</v>
      </c>
      <c r="D16" s="28">
        <v>8883.111207733098</v>
      </c>
      <c r="E16" s="28">
        <v>8639.42215160669</v>
      </c>
      <c r="F16" s="28">
        <v>8690.572781120502</v>
      </c>
      <c r="G16" s="28">
        <v>8406.92550855919</v>
      </c>
      <c r="H16" s="28">
        <v>8459.577778043498</v>
      </c>
      <c r="I16" s="28">
        <v>8437.527906933607</v>
      </c>
      <c r="J16" s="28">
        <v>8368.137666828508</v>
      </c>
      <c r="K16" s="28">
        <v>8161.497874027008</v>
      </c>
      <c r="L16" s="28">
        <v>8279.631476366301</v>
      </c>
      <c r="M16" s="28">
        <v>8472.104500838406</v>
      </c>
      <c r="N16" s="28">
        <v>8634.4218987703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4757.5751927258025</v>
      </c>
      <c r="D17" s="28">
        <v>4793.209173916499</v>
      </c>
      <c r="E17" s="28">
        <v>4671.1605037008</v>
      </c>
      <c r="F17" s="28">
        <v>4660.753446299203</v>
      </c>
      <c r="G17" s="28">
        <v>4499.258871803502</v>
      </c>
      <c r="H17" s="28">
        <v>4538.332757032398</v>
      </c>
      <c r="I17" s="28">
        <v>4596.892094179601</v>
      </c>
      <c r="J17" s="28">
        <v>4531.0594941496</v>
      </c>
      <c r="K17" s="28">
        <v>4982.769428174498</v>
      </c>
      <c r="L17" s="28">
        <v>5134.706249322596</v>
      </c>
      <c r="M17" s="28">
        <v>5375.441042522897</v>
      </c>
      <c r="N17" s="28">
        <v>5406.178213525597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578.3343149328999</v>
      </c>
      <c r="D18" s="25">
        <v>591.6473445953</v>
      </c>
      <c r="E18" s="25">
        <v>573.683931787</v>
      </c>
      <c r="F18" s="25">
        <v>775.2152652281</v>
      </c>
      <c r="G18" s="25">
        <v>1028.3270264888001</v>
      </c>
      <c r="H18" s="25">
        <v>1041.3110539845998</v>
      </c>
      <c r="I18" s="25">
        <v>1267.1455877669</v>
      </c>
      <c r="J18" s="25">
        <v>1246.1745827985003</v>
      </c>
      <c r="K18" s="25">
        <v>1472.0889293167</v>
      </c>
      <c r="L18" s="25">
        <v>1483.8084341288002</v>
      </c>
      <c r="M18" s="25">
        <v>1504.005841384</v>
      </c>
      <c r="N18" s="25">
        <v>1538.4243461835001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21504.4122283742</v>
      </c>
      <c r="D19" s="13">
        <f t="shared" si="3"/>
        <v>21846.067626691798</v>
      </c>
      <c r="E19" s="13">
        <f t="shared" si="3"/>
        <v>21203.088071281396</v>
      </c>
      <c r="F19" s="13">
        <f t="shared" si="3"/>
        <v>21441.154256730704</v>
      </c>
      <c r="G19" s="13">
        <f t="shared" si="3"/>
        <v>20899.76962872001</v>
      </c>
      <c r="H19" s="13">
        <f t="shared" si="3"/>
        <v>21139.6222128511</v>
      </c>
      <c r="I19" s="13">
        <f t="shared" si="3"/>
        <v>21584.763532950496</v>
      </c>
      <c r="J19" s="13">
        <f t="shared" si="3"/>
        <v>21192.376828273</v>
      </c>
      <c r="K19" s="13">
        <f t="shared" si="3"/>
        <v>21807.55644163749</v>
      </c>
      <c r="L19" s="13">
        <f t="shared" si="3"/>
        <v>22092.678044668795</v>
      </c>
      <c r="M19" s="13">
        <f t="shared" si="3"/>
        <v>22577.2826078938</v>
      </c>
      <c r="N19" s="13">
        <f t="shared" si="3"/>
        <v>23042.60584496159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10299.254243242893</v>
      </c>
      <c r="D20" s="28">
        <v>10326.660082698198</v>
      </c>
      <c r="E20" s="28">
        <v>10169.771935768196</v>
      </c>
      <c r="F20" s="28">
        <v>10458.0857485104</v>
      </c>
      <c r="G20" s="28">
        <v>10545.484795805705</v>
      </c>
      <c r="H20" s="28">
        <v>10616.379266805403</v>
      </c>
      <c r="I20" s="28">
        <v>10649.421275281598</v>
      </c>
      <c r="J20" s="28">
        <v>10585.5991163615</v>
      </c>
      <c r="K20" s="28">
        <v>10852.025369913797</v>
      </c>
      <c r="L20" s="28">
        <v>11117.358186408293</v>
      </c>
      <c r="M20" s="28">
        <v>11485.146952313195</v>
      </c>
      <c r="N20" s="28">
        <v>11605.01482474389</v>
      </c>
      <c r="O20" s="27" t="s">
        <v>44</v>
      </c>
      <c r="Q20" s="15"/>
    </row>
    <row r="21" spans="1:17" ht="13.5">
      <c r="A21" s="11"/>
      <c r="B21" s="27" t="s">
        <v>64</v>
      </c>
      <c r="C21" s="28">
        <v>4626.6568022222</v>
      </c>
      <c r="D21" s="28">
        <v>4746.6684921163</v>
      </c>
      <c r="E21" s="28">
        <v>4526.8601884234</v>
      </c>
      <c r="F21" s="28">
        <v>4558.441150075101</v>
      </c>
      <c r="G21" s="28">
        <v>4273.912373993701</v>
      </c>
      <c r="H21" s="28">
        <v>4305.348980056701</v>
      </c>
      <c r="I21" s="28">
        <v>4633.938877455198</v>
      </c>
      <c r="J21" s="28">
        <v>4483.477821017204</v>
      </c>
      <c r="K21" s="28">
        <v>4682.466920428697</v>
      </c>
      <c r="L21" s="28">
        <v>4753.859554478702</v>
      </c>
      <c r="M21" s="28">
        <v>4904.065041821702</v>
      </c>
      <c r="N21" s="28">
        <v>5163.4657659599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3493.361022014601</v>
      </c>
      <c r="D22" s="28">
        <v>3619.697013119698</v>
      </c>
      <c r="E22" s="28">
        <v>3501.7369082942</v>
      </c>
      <c r="F22" s="28">
        <v>3459.323096870501</v>
      </c>
      <c r="G22" s="28">
        <v>3259.0901028795993</v>
      </c>
      <c r="H22" s="28">
        <v>3281.9511169809994</v>
      </c>
      <c r="I22" s="28">
        <v>3363.249143235899</v>
      </c>
      <c r="J22" s="28">
        <v>3262.2457897419004</v>
      </c>
      <c r="K22" s="28">
        <v>3343.0858483389975</v>
      </c>
      <c r="L22" s="28">
        <v>3246.8853279571995</v>
      </c>
      <c r="M22" s="28">
        <v>3213.203420954402</v>
      </c>
      <c r="N22" s="28">
        <v>3183.555663000802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258.4410902851001</v>
      </c>
      <c r="D23" s="28">
        <v>258.4410902851001</v>
      </c>
      <c r="E23" s="28">
        <v>258.06968355920003</v>
      </c>
      <c r="F23" s="28">
        <v>244.47522501860007</v>
      </c>
      <c r="G23" s="28">
        <v>244.47522501860007</v>
      </c>
      <c r="H23" s="28">
        <v>261.8845832099001</v>
      </c>
      <c r="I23" s="28">
        <v>252.8549953714</v>
      </c>
      <c r="J23" s="28">
        <v>252.8549953714</v>
      </c>
      <c r="K23" s="28">
        <v>252.53673472859998</v>
      </c>
      <c r="L23" s="28">
        <v>258.0955993313999</v>
      </c>
      <c r="M23" s="28">
        <v>258.0955993313999</v>
      </c>
      <c r="N23" s="28">
        <v>257.65575087799994</v>
      </c>
      <c r="O23" s="36" t="s">
        <v>65</v>
      </c>
      <c r="Q23" s="15"/>
    </row>
    <row r="24" spans="1:17" ht="13.5">
      <c r="A24" s="35"/>
      <c r="B24" s="36" t="s">
        <v>47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2826.6990706094025</v>
      </c>
      <c r="D25" s="28">
        <v>2894.600948472499</v>
      </c>
      <c r="E25" s="28">
        <v>2746.649355236399</v>
      </c>
      <c r="F25" s="28">
        <v>2720.829036256101</v>
      </c>
      <c r="G25" s="28">
        <v>2576.8071310224027</v>
      </c>
      <c r="H25" s="28">
        <v>2674.0582657980963</v>
      </c>
      <c r="I25" s="28">
        <v>2685.2992416064003</v>
      </c>
      <c r="J25" s="28">
        <v>2608.199105780997</v>
      </c>
      <c r="K25" s="28">
        <v>2677.4415682273984</v>
      </c>
      <c r="L25" s="28">
        <v>2716.4793764932</v>
      </c>
      <c r="M25" s="28">
        <v>2716.7715934731027</v>
      </c>
      <c r="N25" s="28">
        <v>2832.9138403789966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21504.412228374196</v>
      </c>
      <c r="D26" s="13">
        <f t="shared" si="4"/>
        <v>21846.067626691787</v>
      </c>
      <c r="E26" s="13">
        <f t="shared" si="4"/>
        <v>21203.088071281385</v>
      </c>
      <c r="F26" s="13">
        <f t="shared" si="4"/>
        <v>21441.154256730715</v>
      </c>
      <c r="G26" s="13">
        <f t="shared" si="4"/>
        <v>20899.76962872</v>
      </c>
      <c r="H26" s="13">
        <f t="shared" si="4"/>
        <v>21139.622212851118</v>
      </c>
      <c r="I26" s="13">
        <f t="shared" si="4"/>
        <v>21584.763532950506</v>
      </c>
      <c r="J26" s="13">
        <f t="shared" si="4"/>
        <v>21192.376828272998</v>
      </c>
      <c r="K26" s="13">
        <f t="shared" si="4"/>
        <v>21807.55644163753</v>
      </c>
      <c r="L26" s="13">
        <f t="shared" si="4"/>
        <v>22092.678044668784</v>
      </c>
      <c r="M26" s="13">
        <f t="shared" si="4"/>
        <v>22577.2826078938</v>
      </c>
      <c r="N26" s="13">
        <f t="shared" si="4"/>
        <v>23042.6058449616</v>
      </c>
      <c r="O26" s="34" t="s">
        <v>51</v>
      </c>
      <c r="Q26" s="15"/>
    </row>
    <row r="27" spans="1:17" ht="13.5">
      <c r="A27" s="35"/>
      <c r="B27" s="27" t="s">
        <v>52</v>
      </c>
      <c r="C27" s="28">
        <v>15730.527405097593</v>
      </c>
      <c r="D27" s="28">
        <v>16013.289292485388</v>
      </c>
      <c r="E27" s="28">
        <v>15567.151876247784</v>
      </c>
      <c r="F27" s="28">
        <v>15748.727218330614</v>
      </c>
      <c r="G27" s="28">
        <v>15507.037193414202</v>
      </c>
      <c r="H27" s="28">
        <v>15620.66697601002</v>
      </c>
      <c r="I27" s="28">
        <v>15897.782130553407</v>
      </c>
      <c r="J27" s="28">
        <v>15647.325847050199</v>
      </c>
      <c r="K27" s="28">
        <v>16143.915670385231</v>
      </c>
      <c r="L27" s="28">
        <v>16237.299639823386</v>
      </c>
      <c r="M27" s="28">
        <v>16648.3824379065</v>
      </c>
      <c r="N27" s="28">
        <v>16966.8136851141</v>
      </c>
      <c r="O27" s="27" t="s">
        <v>53</v>
      </c>
      <c r="Q27" s="15"/>
    </row>
    <row r="28" spans="1:17" ht="13.5">
      <c r="A28" s="35"/>
      <c r="B28" s="27" t="s">
        <v>54</v>
      </c>
      <c r="C28" s="28">
        <v>5773.884823276601</v>
      </c>
      <c r="D28" s="28">
        <v>5832.7783342064</v>
      </c>
      <c r="E28" s="28">
        <v>5635.9361950336</v>
      </c>
      <c r="F28" s="28">
        <v>5692.427038400101</v>
      </c>
      <c r="G28" s="28">
        <v>5392.732435305799</v>
      </c>
      <c r="H28" s="28">
        <v>5518.955236841098</v>
      </c>
      <c r="I28" s="28">
        <v>5686.981402397099</v>
      </c>
      <c r="J28" s="28">
        <v>5545.0509812228</v>
      </c>
      <c r="K28" s="28">
        <v>5663.640771252299</v>
      </c>
      <c r="L28" s="28">
        <v>5855.378404845398</v>
      </c>
      <c r="M28" s="28">
        <v>5928.9001699873</v>
      </c>
      <c r="N28" s="28">
        <v>6075.7921598474995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1989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100.00000000000001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100.00000000000001</v>
      </c>
      <c r="I33" s="37">
        <f t="shared" si="5"/>
        <v>100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100.00000000000001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0.7583888550793001</v>
      </c>
      <c r="D35" s="39">
        <f t="shared" si="7"/>
        <v>0.6790551004696509</v>
      </c>
      <c r="E35" s="39">
        <f t="shared" si="7"/>
        <v>0.6598225129555157</v>
      </c>
      <c r="F35" s="39">
        <f t="shared" si="7"/>
        <v>0.643331149249575</v>
      </c>
      <c r="G35" s="39">
        <f t="shared" si="7"/>
        <v>0.6063769281382337</v>
      </c>
      <c r="H35" s="39">
        <f t="shared" si="7"/>
        <v>0.5887726025729833</v>
      </c>
      <c r="I35" s="39">
        <f t="shared" si="7"/>
        <v>0.5890920370352506</v>
      </c>
      <c r="J35" s="39">
        <f t="shared" si="7"/>
        <v>0.5818346011458132</v>
      </c>
      <c r="K35" s="39">
        <f t="shared" si="7"/>
        <v>0.4592642844788127</v>
      </c>
      <c r="L35" s="39">
        <f t="shared" si="7"/>
        <v>0.4482539453825841</v>
      </c>
      <c r="M35" s="39">
        <f t="shared" si="7"/>
        <v>0.41622149110382434</v>
      </c>
      <c r="N35" s="39">
        <f t="shared" si="7"/>
        <v>0.401617182867514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99.24161114492071</v>
      </c>
      <c r="D36" s="39">
        <f t="shared" si="8"/>
        <v>99.32094489953035</v>
      </c>
      <c r="E36" s="39">
        <f t="shared" si="8"/>
        <v>99.34017748704449</v>
      </c>
      <c r="F36" s="39">
        <f t="shared" si="8"/>
        <v>99.35666885075042</v>
      </c>
      <c r="G36" s="39">
        <f t="shared" si="8"/>
        <v>99.39362307186177</v>
      </c>
      <c r="H36" s="39">
        <f t="shared" si="8"/>
        <v>99.41122739742703</v>
      </c>
      <c r="I36" s="39">
        <f t="shared" si="8"/>
        <v>99.41090796296474</v>
      </c>
      <c r="J36" s="39">
        <f t="shared" si="8"/>
        <v>99.41816539885419</v>
      </c>
      <c r="K36" s="39">
        <f t="shared" si="8"/>
        <v>99.5407357155212</v>
      </c>
      <c r="L36" s="39">
        <f t="shared" si="8"/>
        <v>99.55174605461741</v>
      </c>
      <c r="M36" s="39">
        <f t="shared" si="8"/>
        <v>99.58377850889619</v>
      </c>
      <c r="N36" s="39">
        <f t="shared" si="8"/>
        <v>99.59838281713249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100</v>
      </c>
      <c r="I37" s="37">
        <f t="shared" si="9"/>
        <v>100</v>
      </c>
      <c r="J37" s="37">
        <f t="shared" si="9"/>
        <v>100.00000000000001</v>
      </c>
      <c r="K37" s="37">
        <f t="shared" si="9"/>
        <v>100.00000000000001</v>
      </c>
      <c r="L37" s="37">
        <f t="shared" si="9"/>
        <v>99.99999999999997</v>
      </c>
      <c r="M37" s="37">
        <f t="shared" si="9"/>
        <v>99.99999999999999</v>
      </c>
      <c r="N37" s="37">
        <f t="shared" si="9"/>
        <v>100</v>
      </c>
      <c r="O37" s="12" t="s">
        <v>31</v>
      </c>
    </row>
    <row r="38" spans="2:15" ht="13.5">
      <c r="B38" s="24" t="s">
        <v>32</v>
      </c>
      <c r="C38" s="40">
        <f>+C39+C41+C42</f>
        <v>97.31062486716186</v>
      </c>
      <c r="D38" s="40">
        <f aca="true" t="shared" si="10" ref="D38:N38">+D39+D41+D42</f>
        <v>97.2917444241891</v>
      </c>
      <c r="E38" s="40">
        <f t="shared" si="10"/>
        <v>97.29433783485517</v>
      </c>
      <c r="F38" s="40">
        <f t="shared" si="10"/>
        <v>96.38445180727736</v>
      </c>
      <c r="G38" s="40">
        <f t="shared" si="10"/>
        <v>95.07972075885613</v>
      </c>
      <c r="H38" s="40">
        <f t="shared" si="10"/>
        <v>95.07412647444772</v>
      </c>
      <c r="I38" s="40">
        <f t="shared" si="10"/>
        <v>94.12944419876307</v>
      </c>
      <c r="J38" s="40">
        <f t="shared" si="10"/>
        <v>94.11970354766456</v>
      </c>
      <c r="K38" s="40">
        <f t="shared" si="10"/>
        <v>93.24963833863562</v>
      </c>
      <c r="L38" s="40">
        <f t="shared" si="10"/>
        <v>93.28370951168203</v>
      </c>
      <c r="M38" s="40">
        <f t="shared" si="10"/>
        <v>93.33841070466934</v>
      </c>
      <c r="N38" s="40">
        <f t="shared" si="10"/>
        <v>93.32356610821478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34.77618007660696</v>
      </c>
      <c r="D39" s="39">
        <f t="shared" si="11"/>
        <v>34.68862236418185</v>
      </c>
      <c r="E39" s="39">
        <f t="shared" si="11"/>
        <v>34.517714870504676</v>
      </c>
      <c r="F39" s="39">
        <f t="shared" si="11"/>
        <v>34.1148273852222</v>
      </c>
      <c r="G39" s="39">
        <f t="shared" si="11"/>
        <v>33.326961711085076</v>
      </c>
      <c r="H39" s="39">
        <f t="shared" si="11"/>
        <v>33.58811502068452</v>
      </c>
      <c r="I39" s="39">
        <f t="shared" si="11"/>
        <v>33.74231055601855</v>
      </c>
      <c r="J39" s="39">
        <f t="shared" si="11"/>
        <v>33.25254709087141</v>
      </c>
      <c r="K39" s="39">
        <f t="shared" si="11"/>
        <v>32.9757266907219</v>
      </c>
      <c r="L39" s="39">
        <f t="shared" si="11"/>
        <v>32.56523211131127</v>
      </c>
      <c r="M39" s="39">
        <f t="shared" si="11"/>
        <v>32.00443272399014</v>
      </c>
      <c r="N39" s="39">
        <f t="shared" si="11"/>
        <v>32.39035305598546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40.410728307625995</v>
      </c>
      <c r="D41" s="39">
        <f t="shared" si="13"/>
        <v>40.662289248247134</v>
      </c>
      <c r="E41" s="39">
        <f t="shared" si="13"/>
        <v>40.74605605826064</v>
      </c>
      <c r="F41" s="39">
        <f t="shared" si="13"/>
        <v>40.532205855439884</v>
      </c>
      <c r="G41" s="39">
        <f t="shared" si="13"/>
        <v>40.224967346083005</v>
      </c>
      <c r="H41" s="39">
        <f t="shared" si="13"/>
        <v>40.01763935450461</v>
      </c>
      <c r="I41" s="39">
        <f t="shared" si="13"/>
        <v>39.090203115050045</v>
      </c>
      <c r="J41" s="39">
        <f t="shared" si="13"/>
        <v>39.48654619836919</v>
      </c>
      <c r="K41" s="39">
        <f t="shared" si="13"/>
        <v>37.425091141546396</v>
      </c>
      <c r="L41" s="39">
        <f t="shared" si="13"/>
        <v>37.47681227068018</v>
      </c>
      <c r="M41" s="39">
        <f t="shared" si="13"/>
        <v>37.524907881855825</v>
      </c>
      <c r="N41" s="39">
        <f t="shared" si="13"/>
        <v>37.47155142463311</v>
      </c>
      <c r="O41" s="29" t="s">
        <v>39</v>
      </c>
    </row>
    <row r="42" spans="2:15" ht="13.5">
      <c r="B42" s="27" t="s">
        <v>48</v>
      </c>
      <c r="C42" s="39">
        <f t="shared" si="13"/>
        <v>22.123716482928906</v>
      </c>
      <c r="D42" s="39">
        <f t="shared" si="13"/>
        <v>21.940832811760114</v>
      </c>
      <c r="E42" s="39">
        <f t="shared" si="13"/>
        <v>22.03056690608984</v>
      </c>
      <c r="F42" s="39">
        <f t="shared" si="13"/>
        <v>21.737418566615275</v>
      </c>
      <c r="G42" s="39">
        <f t="shared" si="13"/>
        <v>21.527791701688052</v>
      </c>
      <c r="H42" s="39">
        <f t="shared" si="13"/>
        <v>21.468372099258602</v>
      </c>
      <c r="I42" s="39">
        <f t="shared" si="13"/>
        <v>21.296930527694474</v>
      </c>
      <c r="J42" s="39">
        <f t="shared" si="13"/>
        <v>21.380610258423953</v>
      </c>
      <c r="K42" s="39">
        <f t="shared" si="13"/>
        <v>22.84882050636732</v>
      </c>
      <c r="L42" s="39">
        <f t="shared" si="13"/>
        <v>23.241665129690585</v>
      </c>
      <c r="M42" s="39">
        <f t="shared" si="13"/>
        <v>23.809070098823387</v>
      </c>
      <c r="N42" s="39">
        <f t="shared" si="13"/>
        <v>23.46166162759621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2.6893751328381397</v>
      </c>
      <c r="D43" s="40">
        <f t="shared" si="14"/>
        <v>2.7082555758108966</v>
      </c>
      <c r="E43" s="40">
        <f t="shared" si="14"/>
        <v>2.7056621651448434</v>
      </c>
      <c r="F43" s="40">
        <f t="shared" si="14"/>
        <v>3.6155481927226374</v>
      </c>
      <c r="G43" s="40">
        <f t="shared" si="14"/>
        <v>4.9202792411438665</v>
      </c>
      <c r="H43" s="40">
        <f t="shared" si="14"/>
        <v>4.925873525552273</v>
      </c>
      <c r="I43" s="40">
        <f t="shared" si="14"/>
        <v>5.870555801236932</v>
      </c>
      <c r="J43" s="40">
        <f t="shared" si="14"/>
        <v>5.880296452335462</v>
      </c>
      <c r="K43" s="40">
        <f t="shared" si="14"/>
        <v>6.750361661364396</v>
      </c>
      <c r="L43" s="40">
        <f t="shared" si="14"/>
        <v>6.716290488317957</v>
      </c>
      <c r="M43" s="40">
        <f t="shared" si="14"/>
        <v>6.661589295330639</v>
      </c>
      <c r="N43" s="40">
        <f t="shared" si="14"/>
        <v>6.676433891785227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N44">SUM(D45:D50)</f>
        <v>99.99999999999997</v>
      </c>
      <c r="E44" s="37">
        <f t="shared" si="15"/>
        <v>100</v>
      </c>
      <c r="F44" s="37">
        <f t="shared" si="15"/>
        <v>99.99999999999999</v>
      </c>
      <c r="G44" s="37">
        <f t="shared" si="15"/>
        <v>100.00000000000001</v>
      </c>
      <c r="H44" s="37">
        <f t="shared" si="15"/>
        <v>100</v>
      </c>
      <c r="I44" s="37">
        <f t="shared" si="15"/>
        <v>100.00000000000001</v>
      </c>
      <c r="J44" s="37">
        <f t="shared" si="15"/>
        <v>100</v>
      </c>
      <c r="K44" s="37">
        <f t="shared" si="15"/>
        <v>100</v>
      </c>
      <c r="L44" s="37">
        <f t="shared" si="15"/>
        <v>100.00000000000001</v>
      </c>
      <c r="M44" s="37">
        <f t="shared" si="15"/>
        <v>100</v>
      </c>
      <c r="N44" s="37">
        <f t="shared" si="15"/>
        <v>100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47.89367937084765</v>
      </c>
      <c r="D45" s="39">
        <f t="shared" si="16"/>
        <v>47.27010947307036</v>
      </c>
      <c r="E45" s="39">
        <f t="shared" si="16"/>
        <v>47.96363577597304</v>
      </c>
      <c r="F45" s="39">
        <f t="shared" si="16"/>
        <v>48.7757590999442</v>
      </c>
      <c r="G45" s="39">
        <f t="shared" si="16"/>
        <v>50.45742122111398</v>
      </c>
      <c r="H45" s="39">
        <f t="shared" si="16"/>
        <v>50.22028851750976</v>
      </c>
      <c r="I45" s="39">
        <f t="shared" si="16"/>
        <v>49.33767867794609</v>
      </c>
      <c r="J45" s="39">
        <f t="shared" si="16"/>
        <v>49.95003251470654</v>
      </c>
      <c r="K45" s="39">
        <f t="shared" si="16"/>
        <v>49.762683861241165</v>
      </c>
      <c r="L45" s="39">
        <f t="shared" si="16"/>
        <v>50.32146018662972</v>
      </c>
      <c r="M45" s="39">
        <f t="shared" si="16"/>
        <v>50.870368909221995</v>
      </c>
      <c r="N45" s="39">
        <f t="shared" si="16"/>
        <v>50.363291820492606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21.514918673840867</v>
      </c>
      <c r="D46" s="39">
        <f t="shared" si="17"/>
        <v>21.72779363878175</v>
      </c>
      <c r="E46" s="39">
        <f t="shared" si="17"/>
        <v>21.350004174886315</v>
      </c>
      <c r="F46" s="39">
        <f t="shared" si="17"/>
        <v>21.260241382033513</v>
      </c>
      <c r="G46" s="39">
        <f t="shared" si="17"/>
        <v>20.449566908721252</v>
      </c>
      <c r="H46" s="39">
        <f t="shared" si="17"/>
        <v>20.366253174758317</v>
      </c>
      <c r="I46" s="39">
        <f t="shared" si="17"/>
        <v>21.46856448244707</v>
      </c>
      <c r="J46" s="39">
        <f t="shared" si="17"/>
        <v>21.156087669391304</v>
      </c>
      <c r="K46" s="39">
        <f t="shared" si="17"/>
        <v>21.47176339064011</v>
      </c>
      <c r="L46" s="39">
        <f t="shared" si="17"/>
        <v>21.517805785550117</v>
      </c>
      <c r="M46" s="39">
        <f t="shared" si="17"/>
        <v>21.721236904334408</v>
      </c>
      <c r="N46" s="39">
        <f t="shared" si="17"/>
        <v>22.408341316522254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16.244857031736274</v>
      </c>
      <c r="D47" s="39">
        <f t="shared" si="18"/>
        <v>16.569101016134855</v>
      </c>
      <c r="E47" s="39">
        <f t="shared" si="18"/>
        <v>16.515221257025956</v>
      </c>
      <c r="F47" s="39">
        <f t="shared" si="18"/>
        <v>16.13403390251048</v>
      </c>
      <c r="G47" s="39">
        <f t="shared" si="18"/>
        <v>15.593904434243278</v>
      </c>
      <c r="H47" s="39">
        <f t="shared" si="18"/>
        <v>15.525117165934265</v>
      </c>
      <c r="I47" s="39">
        <f t="shared" si="18"/>
        <v>15.581589013480219</v>
      </c>
      <c r="J47" s="39">
        <f t="shared" si="18"/>
        <v>15.393487083476638</v>
      </c>
      <c r="K47" s="39">
        <f t="shared" si="18"/>
        <v>15.329942432046142</v>
      </c>
      <c r="L47" s="39">
        <f t="shared" si="18"/>
        <v>14.696657966917273</v>
      </c>
      <c r="M47" s="39">
        <f t="shared" si="18"/>
        <v>14.232020198174581</v>
      </c>
      <c r="N47" s="39">
        <f t="shared" si="18"/>
        <v>13.815953301552941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1.2018049484007638</v>
      </c>
      <c r="D48" s="39">
        <f t="shared" si="19"/>
        <v>1.1830096596850848</v>
      </c>
      <c r="E48" s="39">
        <f t="shared" si="19"/>
        <v>1.2171325360325391</v>
      </c>
      <c r="F48" s="39">
        <f t="shared" si="19"/>
        <v>1.1402148508019598</v>
      </c>
      <c r="G48" s="39">
        <f t="shared" si="19"/>
        <v>1.1697508123852598</v>
      </c>
      <c r="H48" s="39">
        <f t="shared" si="19"/>
        <v>1.2388328446602819</v>
      </c>
      <c r="I48" s="39">
        <f t="shared" si="19"/>
        <v>1.1714513109462654</v>
      </c>
      <c r="J48" s="39">
        <f t="shared" si="19"/>
        <v>1.193141276319998</v>
      </c>
      <c r="K48" s="39">
        <f t="shared" si="19"/>
        <v>1.1580239877147716</v>
      </c>
      <c r="L48" s="39">
        <f t="shared" si="19"/>
        <v>1.1682404406091509</v>
      </c>
      <c r="M48" s="39">
        <f t="shared" si="19"/>
        <v>1.1431650292633566</v>
      </c>
      <c r="N48" s="39">
        <f t="shared" si="19"/>
        <v>1.118171063687825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</v>
      </c>
      <c r="D49" s="39">
        <f t="shared" si="20"/>
        <v>0</v>
      </c>
      <c r="E49" s="39">
        <f t="shared" si="20"/>
        <v>0</v>
      </c>
      <c r="F49" s="39">
        <f t="shared" si="20"/>
        <v>0</v>
      </c>
      <c r="G49" s="39">
        <f t="shared" si="20"/>
        <v>0</v>
      </c>
      <c r="H49" s="39">
        <f t="shared" si="20"/>
        <v>0</v>
      </c>
      <c r="I49" s="39">
        <f t="shared" si="20"/>
        <v>0</v>
      </c>
      <c r="J49" s="39">
        <f t="shared" si="20"/>
        <v>0</v>
      </c>
      <c r="K49" s="39">
        <f t="shared" si="20"/>
        <v>0</v>
      </c>
      <c r="L49" s="39">
        <f t="shared" si="20"/>
        <v>0</v>
      </c>
      <c r="M49" s="39">
        <f t="shared" si="20"/>
        <v>0</v>
      </c>
      <c r="N49" s="39">
        <f t="shared" si="20"/>
        <v>0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13.144739975174433</v>
      </c>
      <c r="D50" s="39">
        <f t="shared" si="21"/>
        <v>13.249986212327933</v>
      </c>
      <c r="E50" s="39">
        <f t="shared" si="21"/>
        <v>12.954006256082145</v>
      </c>
      <c r="F50" s="39">
        <f t="shared" si="21"/>
        <v>12.689750764709839</v>
      </c>
      <c r="G50" s="39">
        <f t="shared" si="21"/>
        <v>12.329356623536224</v>
      </c>
      <c r="H50" s="39">
        <f t="shared" si="21"/>
        <v>12.64950829713738</v>
      </c>
      <c r="I50" s="39">
        <f t="shared" si="21"/>
        <v>12.44071651518036</v>
      </c>
      <c r="J50" s="39">
        <f t="shared" si="21"/>
        <v>12.307251456105515</v>
      </c>
      <c r="K50" s="39">
        <f t="shared" si="21"/>
        <v>12.277586328357815</v>
      </c>
      <c r="L50" s="39">
        <f t="shared" si="21"/>
        <v>12.29583562029374</v>
      </c>
      <c r="M50" s="39">
        <f t="shared" si="21"/>
        <v>12.033208959005655</v>
      </c>
      <c r="N50" s="39">
        <f t="shared" si="21"/>
        <v>12.294242497744372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100.00000000000001</v>
      </c>
      <c r="E51" s="37">
        <f t="shared" si="22"/>
        <v>100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99.99999999999999</v>
      </c>
      <c r="J51" s="37">
        <f t="shared" si="22"/>
        <v>100</v>
      </c>
      <c r="K51" s="37">
        <f t="shared" si="22"/>
        <v>100</v>
      </c>
      <c r="L51" s="37">
        <f t="shared" si="22"/>
        <v>99.99999999999999</v>
      </c>
      <c r="M51" s="37">
        <f t="shared" si="22"/>
        <v>100</v>
      </c>
      <c r="N51" s="37">
        <f t="shared" si="22"/>
        <v>99.99999999999999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73.15023185958928</v>
      </c>
      <c r="D52" s="39">
        <f t="shared" si="23"/>
        <v>73.30055718091873</v>
      </c>
      <c r="E52" s="39">
        <f t="shared" si="23"/>
        <v>73.41926715539508</v>
      </c>
      <c r="F52" s="39">
        <f t="shared" si="23"/>
        <v>73.4509300654224</v>
      </c>
      <c r="G52" s="39">
        <f t="shared" si="23"/>
        <v>74.19716804966488</v>
      </c>
      <c r="H52" s="39">
        <f t="shared" si="23"/>
        <v>73.89283885363838</v>
      </c>
      <c r="I52" s="39">
        <f t="shared" si="23"/>
        <v>73.65279729047963</v>
      </c>
      <c r="J52" s="39">
        <f t="shared" si="23"/>
        <v>73.83469052973292</v>
      </c>
      <c r="K52" s="39">
        <f t="shared" si="23"/>
        <v>74.02899868029866</v>
      </c>
      <c r="L52" s="39">
        <f t="shared" si="23"/>
        <v>73.49629414321561</v>
      </c>
      <c r="M52" s="39">
        <f t="shared" si="23"/>
        <v>73.73953157713342</v>
      </c>
      <c r="N52" s="39">
        <f t="shared" si="23"/>
        <v>73.63235651068514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26.849768140410717</v>
      </c>
      <c r="D53" s="39">
        <f t="shared" si="24"/>
        <v>26.69944281908128</v>
      </c>
      <c r="E53" s="39">
        <f t="shared" si="24"/>
        <v>26.58073284460492</v>
      </c>
      <c r="F53" s="39">
        <f t="shared" si="24"/>
        <v>26.549069934577606</v>
      </c>
      <c r="G53" s="39">
        <f t="shared" si="24"/>
        <v>25.802831950335115</v>
      </c>
      <c r="H53" s="39">
        <f t="shared" si="24"/>
        <v>26.10716114636162</v>
      </c>
      <c r="I53" s="39">
        <f t="shared" si="24"/>
        <v>26.347202709520364</v>
      </c>
      <c r="J53" s="39">
        <f t="shared" si="24"/>
        <v>26.16530947026708</v>
      </c>
      <c r="K53" s="39">
        <f t="shared" si="24"/>
        <v>25.971001319701344</v>
      </c>
      <c r="L53" s="39">
        <f t="shared" si="24"/>
        <v>26.503705856784382</v>
      </c>
      <c r="M53" s="39">
        <f t="shared" si="24"/>
        <v>26.26046842286658</v>
      </c>
      <c r="N53" s="39">
        <f t="shared" si="24"/>
        <v>26.367643489314847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23192.601341636742</v>
      </c>
      <c r="D8" s="13">
        <f t="shared" si="0"/>
        <v>23330.98153544482</v>
      </c>
      <c r="E8" s="13">
        <f t="shared" si="0"/>
        <v>23177.73055239292</v>
      </c>
      <c r="F8" s="13">
        <f t="shared" si="0"/>
        <v>23505.066601438608</v>
      </c>
      <c r="G8" s="13">
        <f t="shared" si="0"/>
        <v>23921.569884211738</v>
      </c>
      <c r="H8" s="13">
        <f t="shared" si="0"/>
        <v>23882.081304915977</v>
      </c>
      <c r="I8" s="13">
        <f t="shared" si="0"/>
        <v>24158.43199219642</v>
      </c>
      <c r="J8" s="13">
        <f t="shared" si="0"/>
        <v>25166.749556719835</v>
      </c>
      <c r="K8" s="13">
        <f t="shared" si="0"/>
        <v>25179.465130761608</v>
      </c>
      <c r="L8" s="13">
        <f t="shared" si="0"/>
        <v>25767.570608039085</v>
      </c>
      <c r="M8" s="13">
        <f t="shared" si="0"/>
        <v>26365.74928274206</v>
      </c>
      <c r="N8" s="13">
        <f t="shared" si="0"/>
        <v>26030.562743247334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95.19494041210001</v>
      </c>
      <c r="D10" s="17">
        <v>101.15421661760001</v>
      </c>
      <c r="E10" s="17">
        <v>98.14213887510002</v>
      </c>
      <c r="F10" s="17">
        <v>97.50634675770002</v>
      </c>
      <c r="G10" s="17">
        <v>94.44265150269999</v>
      </c>
      <c r="H10" s="17">
        <v>91.975882155</v>
      </c>
      <c r="I10" s="17">
        <v>94.0183806075</v>
      </c>
      <c r="J10" s="17">
        <v>348.7968155293002</v>
      </c>
      <c r="K10" s="17">
        <v>347.58943835190007</v>
      </c>
      <c r="L10" s="17">
        <v>347.4618689975998</v>
      </c>
      <c r="M10" s="17">
        <v>352.1286121932</v>
      </c>
      <c r="N10" s="17">
        <v>351.21163555850006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23097.40640122464</v>
      </c>
      <c r="D11" s="17">
        <v>23229.827318827218</v>
      </c>
      <c r="E11" s="17">
        <v>23079.58841351782</v>
      </c>
      <c r="F11" s="17">
        <v>23407.56025468091</v>
      </c>
      <c r="G11" s="17">
        <v>23827.127232709037</v>
      </c>
      <c r="H11" s="17">
        <v>23790.10542276098</v>
      </c>
      <c r="I11" s="17">
        <v>24064.41361158892</v>
      </c>
      <c r="J11" s="17">
        <v>24817.952741190533</v>
      </c>
      <c r="K11" s="17">
        <v>24831.875692409707</v>
      </c>
      <c r="L11" s="17">
        <v>25420.108739041483</v>
      </c>
      <c r="M11" s="17">
        <v>26013.620670548862</v>
      </c>
      <c r="N11" s="17">
        <v>25679.351107688835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23192.601341636706</v>
      </c>
      <c r="D12" s="13">
        <f t="shared" si="1"/>
        <v>23330.981535444804</v>
      </c>
      <c r="E12" s="13">
        <f t="shared" si="1"/>
        <v>23177.730552392888</v>
      </c>
      <c r="F12" s="13">
        <f t="shared" si="1"/>
        <v>23505.066601438597</v>
      </c>
      <c r="G12" s="13">
        <f t="shared" si="1"/>
        <v>23921.569884211698</v>
      </c>
      <c r="H12" s="13">
        <f t="shared" si="1"/>
        <v>23882.081304916002</v>
      </c>
      <c r="I12" s="13">
        <f t="shared" si="1"/>
        <v>24158.4319921964</v>
      </c>
      <c r="J12" s="13">
        <f t="shared" si="1"/>
        <v>25166.749556719904</v>
      </c>
      <c r="K12" s="13">
        <f t="shared" si="1"/>
        <v>25179.4651307616</v>
      </c>
      <c r="L12" s="13">
        <f t="shared" si="1"/>
        <v>25767.57060803909</v>
      </c>
      <c r="M12" s="13">
        <f t="shared" si="1"/>
        <v>26365.749282742083</v>
      </c>
      <c r="N12" s="13">
        <f t="shared" si="1"/>
        <v>26030.56274324731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21646.739025822008</v>
      </c>
      <c r="D13" s="25">
        <f aca="true" t="shared" si="2" ref="D13:N13">+D14+D16+D17</f>
        <v>21789.026625922303</v>
      </c>
      <c r="E13" s="25">
        <f t="shared" si="2"/>
        <v>21441.224812033688</v>
      </c>
      <c r="F13" s="25">
        <f t="shared" si="2"/>
        <v>21621.573164508798</v>
      </c>
      <c r="G13" s="25">
        <f t="shared" si="2"/>
        <v>22027.909153971697</v>
      </c>
      <c r="H13" s="25">
        <f t="shared" si="2"/>
        <v>21981.942082640402</v>
      </c>
      <c r="I13" s="25">
        <f t="shared" si="2"/>
        <v>22226.9710036979</v>
      </c>
      <c r="J13" s="25">
        <f t="shared" si="2"/>
        <v>23053.673623644005</v>
      </c>
      <c r="K13" s="25">
        <f t="shared" si="2"/>
        <v>23072.2365849118</v>
      </c>
      <c r="L13" s="25">
        <f t="shared" si="2"/>
        <v>23638.92814811109</v>
      </c>
      <c r="M13" s="25">
        <f t="shared" si="2"/>
        <v>24211.024894465583</v>
      </c>
      <c r="N13" s="25">
        <f t="shared" si="2"/>
        <v>23885.76135925641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7586.085613120204</v>
      </c>
      <c r="D14" s="28">
        <v>7446.352382469202</v>
      </c>
      <c r="E14" s="28">
        <v>7254.373446091004</v>
      </c>
      <c r="F14" s="28">
        <v>7452.270654000697</v>
      </c>
      <c r="G14" s="28">
        <v>7719.218957994595</v>
      </c>
      <c r="H14" s="28">
        <v>7798.550180859801</v>
      </c>
      <c r="I14" s="28">
        <v>7964.058135706695</v>
      </c>
      <c r="J14" s="28">
        <v>8198.863782802802</v>
      </c>
      <c r="K14" s="28">
        <v>8201.436281779801</v>
      </c>
      <c r="L14" s="28">
        <v>8542.5222847836</v>
      </c>
      <c r="M14" s="28">
        <v>8681.812316700198</v>
      </c>
      <c r="N14" s="28">
        <v>8463.182528405701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8638.836650962905</v>
      </c>
      <c r="D16" s="28">
        <v>8663.957900475105</v>
      </c>
      <c r="E16" s="28">
        <v>8598.850037522288</v>
      </c>
      <c r="F16" s="28">
        <v>8617.686289994299</v>
      </c>
      <c r="G16" s="28">
        <v>8720.882868259203</v>
      </c>
      <c r="H16" s="28">
        <v>8602.6504746325</v>
      </c>
      <c r="I16" s="28">
        <v>8600.537031203407</v>
      </c>
      <c r="J16" s="28">
        <v>8864.353280499801</v>
      </c>
      <c r="K16" s="28">
        <v>8880.299940131597</v>
      </c>
      <c r="L16" s="28">
        <v>9050.204501078895</v>
      </c>
      <c r="M16" s="28">
        <v>9455.672517075087</v>
      </c>
      <c r="N16" s="28">
        <v>9337.521628991806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5421.816761738898</v>
      </c>
      <c r="D17" s="28">
        <v>5678.716342977996</v>
      </c>
      <c r="E17" s="28">
        <v>5588.001328420397</v>
      </c>
      <c r="F17" s="28">
        <v>5551.616220513802</v>
      </c>
      <c r="G17" s="28">
        <v>5587.807327717899</v>
      </c>
      <c r="H17" s="28">
        <v>5580.741427148098</v>
      </c>
      <c r="I17" s="28">
        <v>5662.375836787798</v>
      </c>
      <c r="J17" s="28">
        <v>5990.456560341399</v>
      </c>
      <c r="K17" s="28">
        <v>5990.500363000401</v>
      </c>
      <c r="L17" s="28">
        <v>6046.201362248596</v>
      </c>
      <c r="M17" s="28">
        <v>6073.540060690299</v>
      </c>
      <c r="N17" s="28">
        <v>6085.057201858899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1545.8623158147</v>
      </c>
      <c r="D18" s="25">
        <v>1541.9549095225</v>
      </c>
      <c r="E18" s="25">
        <v>1736.5057403592</v>
      </c>
      <c r="F18" s="25">
        <v>1883.4934369298</v>
      </c>
      <c r="G18" s="25">
        <v>1893.66073024</v>
      </c>
      <c r="H18" s="25">
        <v>1900.1392222756</v>
      </c>
      <c r="I18" s="25">
        <v>1931.4609884985005</v>
      </c>
      <c r="J18" s="25">
        <v>2113.0759330759</v>
      </c>
      <c r="K18" s="25">
        <v>2107.2285458498</v>
      </c>
      <c r="L18" s="25">
        <v>2128.642459928001</v>
      </c>
      <c r="M18" s="25">
        <v>2154.7243882764997</v>
      </c>
      <c r="N18" s="25">
        <v>2144.8013839909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23192.601341636702</v>
      </c>
      <c r="D19" s="13">
        <f t="shared" si="3"/>
        <v>23330.9815354448</v>
      </c>
      <c r="E19" s="13">
        <f t="shared" si="3"/>
        <v>23177.7305523929</v>
      </c>
      <c r="F19" s="13">
        <f t="shared" si="3"/>
        <v>23505.066601438608</v>
      </c>
      <c r="G19" s="13">
        <f t="shared" si="3"/>
        <v>23921.569884211694</v>
      </c>
      <c r="H19" s="13">
        <f t="shared" si="3"/>
        <v>23882.081304915988</v>
      </c>
      <c r="I19" s="13">
        <f t="shared" si="3"/>
        <v>24158.4319921964</v>
      </c>
      <c r="J19" s="13">
        <f t="shared" si="3"/>
        <v>25166.74955671989</v>
      </c>
      <c r="K19" s="13">
        <f t="shared" si="3"/>
        <v>25179.465130761586</v>
      </c>
      <c r="L19" s="13">
        <f t="shared" si="3"/>
        <v>25767.5706080391</v>
      </c>
      <c r="M19" s="13">
        <f t="shared" si="3"/>
        <v>26365.74928274209</v>
      </c>
      <c r="N19" s="13">
        <f t="shared" si="3"/>
        <v>26030.562743247297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11710.079902587895</v>
      </c>
      <c r="D20" s="28">
        <v>11635.002443597596</v>
      </c>
      <c r="E20" s="28">
        <v>11778.6482753307</v>
      </c>
      <c r="F20" s="28">
        <v>11890.292446464098</v>
      </c>
      <c r="G20" s="28">
        <v>12027.196426122293</v>
      </c>
      <c r="H20" s="28">
        <v>11982.262481315094</v>
      </c>
      <c r="I20" s="28">
        <v>11984.225969876597</v>
      </c>
      <c r="J20" s="28">
        <v>12454.032015619392</v>
      </c>
      <c r="K20" s="28">
        <v>12422.080016095193</v>
      </c>
      <c r="L20" s="28">
        <v>12658.315247974902</v>
      </c>
      <c r="M20" s="28">
        <v>12751.041587163994</v>
      </c>
      <c r="N20" s="28">
        <v>12693.331975808293</v>
      </c>
      <c r="O20" s="27" t="s">
        <v>44</v>
      </c>
      <c r="Q20" s="15"/>
    </row>
    <row r="21" spans="1:17" ht="13.5">
      <c r="A21" s="11"/>
      <c r="B21" s="27" t="s">
        <v>64</v>
      </c>
      <c r="C21" s="28">
        <v>5191.7460885465025</v>
      </c>
      <c r="D21" s="28">
        <v>5150.423462468602</v>
      </c>
      <c r="E21" s="28">
        <v>5085.981291810398</v>
      </c>
      <c r="F21" s="28">
        <v>5235.942201961103</v>
      </c>
      <c r="G21" s="28">
        <v>5284.911914044602</v>
      </c>
      <c r="H21" s="28">
        <v>5243.623149615696</v>
      </c>
      <c r="I21" s="28">
        <v>5431.830654162201</v>
      </c>
      <c r="J21" s="28">
        <v>5649.731896292899</v>
      </c>
      <c r="K21" s="28">
        <v>5630.679835931196</v>
      </c>
      <c r="L21" s="28">
        <v>5758.354851173895</v>
      </c>
      <c r="M21" s="28">
        <v>5929.3466891441</v>
      </c>
      <c r="N21" s="28">
        <v>5807.839647128798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3174.0165517675</v>
      </c>
      <c r="D22" s="28">
        <v>3297.5120557164005</v>
      </c>
      <c r="E22" s="28">
        <v>3108.2188340650996</v>
      </c>
      <c r="F22" s="28">
        <v>3151.7494411524995</v>
      </c>
      <c r="G22" s="28">
        <v>3309.8152583902997</v>
      </c>
      <c r="H22" s="28">
        <v>3297.4436269800003</v>
      </c>
      <c r="I22" s="28">
        <v>3356.931813504499</v>
      </c>
      <c r="J22" s="28">
        <v>3492.5533133341005</v>
      </c>
      <c r="K22" s="28">
        <v>3624.5862128784993</v>
      </c>
      <c r="L22" s="28">
        <v>3804.4588377651</v>
      </c>
      <c r="M22" s="28">
        <v>4083.6154426310004</v>
      </c>
      <c r="N22" s="28">
        <v>4007.652628911502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289.058435921</v>
      </c>
      <c r="D23" s="28">
        <v>288.1817574184</v>
      </c>
      <c r="E23" s="28">
        <v>285.2347554595</v>
      </c>
      <c r="F23" s="28">
        <v>286.12933973459997</v>
      </c>
      <c r="G23" s="28">
        <v>289.2625476184999</v>
      </c>
      <c r="H23" s="28">
        <v>292.15847700710003</v>
      </c>
      <c r="I23" s="28">
        <v>303.3105614322</v>
      </c>
      <c r="J23" s="28">
        <v>314.55330537919997</v>
      </c>
      <c r="K23" s="28">
        <v>308.970096248</v>
      </c>
      <c r="L23" s="28">
        <v>318.4014178675</v>
      </c>
      <c r="M23" s="28">
        <v>324.3023242821001</v>
      </c>
      <c r="N23" s="28">
        <v>316.67279642090006</v>
      </c>
      <c r="O23" s="36" t="s">
        <v>65</v>
      </c>
      <c r="Q23" s="15"/>
    </row>
    <row r="24" spans="1:17" ht="13.5">
      <c r="A24" s="35"/>
      <c r="B24" s="36" t="s">
        <v>47</v>
      </c>
      <c r="C24" s="28">
        <v>9.232242187899999</v>
      </c>
      <c r="D24" s="28">
        <v>9.0522386629</v>
      </c>
      <c r="E24" s="28">
        <v>8.6978305852</v>
      </c>
      <c r="F24" s="28">
        <v>9.1739693177</v>
      </c>
      <c r="G24" s="28">
        <v>9.023742262</v>
      </c>
      <c r="H24" s="28">
        <v>9.8363984376</v>
      </c>
      <c r="I24" s="28">
        <v>9.950010334399998</v>
      </c>
      <c r="J24" s="28">
        <v>9.784767466499998</v>
      </c>
      <c r="K24" s="28">
        <v>9.2912048683</v>
      </c>
      <c r="L24" s="28">
        <v>12.7082546208</v>
      </c>
      <c r="M24" s="28">
        <v>12.5447566083</v>
      </c>
      <c r="N24" s="28">
        <v>12.1357453831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2818.468120625901</v>
      </c>
      <c r="D25" s="28">
        <v>2950.8095775809015</v>
      </c>
      <c r="E25" s="28">
        <v>2910.949565141999</v>
      </c>
      <c r="F25" s="28">
        <v>2931.7792028086037</v>
      </c>
      <c r="G25" s="28">
        <v>3001.3599957740003</v>
      </c>
      <c r="H25" s="28">
        <v>3056.757171560501</v>
      </c>
      <c r="I25" s="28">
        <v>3072.1829828865</v>
      </c>
      <c r="J25" s="28">
        <v>3246.094258627801</v>
      </c>
      <c r="K25" s="28">
        <v>3183.857764740401</v>
      </c>
      <c r="L25" s="28">
        <v>3215.3319986369015</v>
      </c>
      <c r="M25" s="28">
        <v>3264.898482912599</v>
      </c>
      <c r="N25" s="28">
        <v>3192.9299495947052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23192.60134163669</v>
      </c>
      <c r="D26" s="13">
        <f t="shared" si="4"/>
        <v>23330.981535444807</v>
      </c>
      <c r="E26" s="13">
        <f t="shared" si="4"/>
        <v>23177.730552392914</v>
      </c>
      <c r="F26" s="13">
        <f t="shared" si="4"/>
        <v>23505.0666014386</v>
      </c>
      <c r="G26" s="13">
        <f t="shared" si="4"/>
        <v>23921.56988421168</v>
      </c>
      <c r="H26" s="13">
        <f t="shared" si="4"/>
        <v>23882.08130491599</v>
      </c>
      <c r="I26" s="13">
        <f t="shared" si="4"/>
        <v>24158.43199219639</v>
      </c>
      <c r="J26" s="13">
        <f t="shared" si="4"/>
        <v>25166.749556719886</v>
      </c>
      <c r="K26" s="13">
        <f t="shared" si="4"/>
        <v>25179.465130761597</v>
      </c>
      <c r="L26" s="13">
        <f t="shared" si="4"/>
        <v>25767.570608039103</v>
      </c>
      <c r="M26" s="13">
        <f t="shared" si="4"/>
        <v>26365.749282742116</v>
      </c>
      <c r="N26" s="13">
        <f t="shared" si="4"/>
        <v>26030.562743247305</v>
      </c>
      <c r="O26" s="34" t="s">
        <v>51</v>
      </c>
      <c r="Q26" s="15"/>
    </row>
    <row r="27" spans="1:17" ht="13.5">
      <c r="A27" s="35"/>
      <c r="B27" s="27" t="s">
        <v>52</v>
      </c>
      <c r="C27" s="28">
        <v>17034.117502232595</v>
      </c>
      <c r="D27" s="28">
        <v>16954.747104134607</v>
      </c>
      <c r="E27" s="28">
        <v>16950.609735020113</v>
      </c>
      <c r="F27" s="28">
        <v>17227.438178976907</v>
      </c>
      <c r="G27" s="28">
        <v>17501.886976995283</v>
      </c>
      <c r="H27" s="28">
        <v>17463.42133225609</v>
      </c>
      <c r="I27" s="28">
        <v>17564.902418465692</v>
      </c>
      <c r="J27" s="28">
        <v>18150.81759351559</v>
      </c>
      <c r="K27" s="28">
        <v>18139.540514276498</v>
      </c>
      <c r="L27" s="28">
        <v>18421.74795258101</v>
      </c>
      <c r="M27" s="28">
        <v>18859.202304852515</v>
      </c>
      <c r="N27" s="28">
        <v>18586.609161494704</v>
      </c>
      <c r="O27" s="27" t="s">
        <v>53</v>
      </c>
      <c r="Q27" s="15"/>
    </row>
    <row r="28" spans="1:17" ht="13.5">
      <c r="A28" s="35"/>
      <c r="B28" s="27" t="s">
        <v>54</v>
      </c>
      <c r="C28" s="28">
        <v>6158.483839404098</v>
      </c>
      <c r="D28" s="28">
        <v>6376.234431310199</v>
      </c>
      <c r="E28" s="28">
        <v>6227.1208173728</v>
      </c>
      <c r="F28" s="28">
        <v>6277.628422461696</v>
      </c>
      <c r="G28" s="28">
        <v>6419.682907216397</v>
      </c>
      <c r="H28" s="28">
        <v>6418.6599726599015</v>
      </c>
      <c r="I28" s="28">
        <v>6593.529573730698</v>
      </c>
      <c r="J28" s="28">
        <v>7015.931963204298</v>
      </c>
      <c r="K28" s="28">
        <v>7039.9246164851</v>
      </c>
      <c r="L28" s="28">
        <v>7345.822655458094</v>
      </c>
      <c r="M28" s="28">
        <v>7506.5469778896</v>
      </c>
      <c r="N28" s="28">
        <v>7443.953581752602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100.00000000000001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99.99999999999999</v>
      </c>
      <c r="K33" s="37">
        <f t="shared" si="5"/>
        <v>100</v>
      </c>
      <c r="L33" s="37">
        <f t="shared" si="5"/>
        <v>99.99999999999999</v>
      </c>
      <c r="M33" s="37">
        <f t="shared" si="5"/>
        <v>100</v>
      </c>
      <c r="N33" s="37">
        <f t="shared" si="5"/>
        <v>100.00000000000001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0.4104539159270606</v>
      </c>
      <c r="D35" s="39">
        <f t="shared" si="7"/>
        <v>0.43356177048927336</v>
      </c>
      <c r="E35" s="39">
        <f t="shared" si="7"/>
        <v>0.42343290967703306</v>
      </c>
      <c r="F35" s="39">
        <f t="shared" si="7"/>
        <v>0.4148311868715667</v>
      </c>
      <c r="G35" s="39">
        <f t="shared" si="7"/>
        <v>0.3948012273434957</v>
      </c>
      <c r="H35" s="39">
        <f t="shared" si="7"/>
        <v>0.38512506921273787</v>
      </c>
      <c r="I35" s="39">
        <f t="shared" si="7"/>
        <v>0.38917418414353017</v>
      </c>
      <c r="J35" s="39">
        <f t="shared" si="7"/>
        <v>1.3859430465710147</v>
      </c>
      <c r="K35" s="39">
        <f t="shared" si="7"/>
        <v>1.380448061731272</v>
      </c>
      <c r="L35" s="39">
        <f t="shared" si="7"/>
        <v>1.3484463641644084</v>
      </c>
      <c r="M35" s="39">
        <f t="shared" si="7"/>
        <v>1.3355532149571374</v>
      </c>
      <c r="N35" s="39">
        <f t="shared" si="7"/>
        <v>1.3492279787520496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99.58954608407294</v>
      </c>
      <c r="D36" s="39">
        <f t="shared" si="8"/>
        <v>99.56643822951072</v>
      </c>
      <c r="E36" s="39">
        <f t="shared" si="8"/>
        <v>99.57656709032297</v>
      </c>
      <c r="F36" s="39">
        <f t="shared" si="8"/>
        <v>99.58516881312845</v>
      </c>
      <c r="G36" s="39">
        <f t="shared" si="8"/>
        <v>99.60519877265651</v>
      </c>
      <c r="H36" s="39">
        <f t="shared" si="8"/>
        <v>99.61487493078727</v>
      </c>
      <c r="I36" s="39">
        <f t="shared" si="8"/>
        <v>99.61082581585647</v>
      </c>
      <c r="J36" s="39">
        <f t="shared" si="8"/>
        <v>98.61405695342897</v>
      </c>
      <c r="K36" s="39">
        <f t="shared" si="8"/>
        <v>98.61955193826873</v>
      </c>
      <c r="L36" s="39">
        <f t="shared" si="8"/>
        <v>98.65155363583558</v>
      </c>
      <c r="M36" s="39">
        <f t="shared" si="8"/>
        <v>98.66444678504287</v>
      </c>
      <c r="N36" s="39">
        <f t="shared" si="8"/>
        <v>98.65077202124796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99.99999999999999</v>
      </c>
      <c r="I37" s="37">
        <f t="shared" si="9"/>
        <v>100</v>
      </c>
      <c r="J37" s="37">
        <f t="shared" si="9"/>
        <v>100</v>
      </c>
      <c r="K37" s="37">
        <f t="shared" si="9"/>
        <v>99.99999999999999</v>
      </c>
      <c r="L37" s="37">
        <f t="shared" si="9"/>
        <v>100.00000000000001</v>
      </c>
      <c r="M37" s="37">
        <f t="shared" si="9"/>
        <v>100</v>
      </c>
      <c r="N37" s="37">
        <f t="shared" si="9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93.33467473939857</v>
      </c>
      <c r="D38" s="40">
        <f aca="true" t="shared" si="10" ref="D38:N38">+D39+D41+D42</f>
        <v>93.39095568191189</v>
      </c>
      <c r="E38" s="40">
        <f t="shared" si="10"/>
        <v>92.5078698432797</v>
      </c>
      <c r="F38" s="40">
        <f t="shared" si="10"/>
        <v>91.98686194399244</v>
      </c>
      <c r="G38" s="40">
        <f t="shared" si="10"/>
        <v>92.0838776911133</v>
      </c>
      <c r="H38" s="40">
        <f t="shared" si="10"/>
        <v>92.04366153010093</v>
      </c>
      <c r="I38" s="40">
        <f t="shared" si="10"/>
        <v>92.00502338428919</v>
      </c>
      <c r="J38" s="40">
        <f t="shared" si="10"/>
        <v>91.60369944353153</v>
      </c>
      <c r="K38" s="40">
        <f t="shared" si="10"/>
        <v>91.63116239798354</v>
      </c>
      <c r="L38" s="40">
        <f t="shared" si="10"/>
        <v>91.73906422026494</v>
      </c>
      <c r="M38" s="40">
        <f t="shared" si="10"/>
        <v>91.82756247444523</v>
      </c>
      <c r="N38" s="40">
        <f t="shared" si="10"/>
        <v>91.76044941806995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32.7090760599641</v>
      </c>
      <c r="D39" s="39">
        <f t="shared" si="11"/>
        <v>31.916155654045603</v>
      </c>
      <c r="E39" s="39">
        <f t="shared" si="11"/>
        <v>31.298894556102503</v>
      </c>
      <c r="F39" s="39">
        <f t="shared" si="11"/>
        <v>31.70495442690892</v>
      </c>
      <c r="G39" s="39">
        <f t="shared" si="11"/>
        <v>32.268864440578795</v>
      </c>
      <c r="H39" s="39">
        <f t="shared" si="11"/>
        <v>32.65439925981037</v>
      </c>
      <c r="I39" s="39">
        <f t="shared" si="11"/>
        <v>32.96595630990962</v>
      </c>
      <c r="J39" s="39">
        <f t="shared" si="11"/>
        <v>32.578159385758184</v>
      </c>
      <c r="K39" s="39">
        <f t="shared" si="11"/>
        <v>32.571924142106404</v>
      </c>
      <c r="L39" s="39">
        <f t="shared" si="11"/>
        <v>33.15222228252462</v>
      </c>
      <c r="M39" s="39">
        <f t="shared" si="11"/>
        <v>32.92837318445924</v>
      </c>
      <c r="N39" s="39">
        <f t="shared" si="11"/>
        <v>32.51248392853577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37.248243626099686</v>
      </c>
      <c r="D41" s="39">
        <f t="shared" si="13"/>
        <v>37.134991030328834</v>
      </c>
      <c r="E41" s="39">
        <f t="shared" si="13"/>
        <v>37.09962033636005</v>
      </c>
      <c r="F41" s="39">
        <f t="shared" si="13"/>
        <v>36.66310092253414</v>
      </c>
      <c r="G41" s="39">
        <f t="shared" si="13"/>
        <v>36.45614777989554</v>
      </c>
      <c r="H41" s="39">
        <f t="shared" si="13"/>
        <v>36.021359967741546</v>
      </c>
      <c r="I41" s="39">
        <f t="shared" si="13"/>
        <v>35.60055981274584</v>
      </c>
      <c r="J41" s="39">
        <f t="shared" si="13"/>
        <v>35.22247980622863</v>
      </c>
      <c r="K41" s="39">
        <f t="shared" si="13"/>
        <v>35.26802453513037</v>
      </c>
      <c r="L41" s="39">
        <f t="shared" si="13"/>
        <v>35.122459306487244</v>
      </c>
      <c r="M41" s="39">
        <f t="shared" si="13"/>
        <v>35.86346974506192</v>
      </c>
      <c r="N41" s="39">
        <f t="shared" si="13"/>
        <v>35.87137827596174</v>
      </c>
      <c r="O41" s="29" t="s">
        <v>39</v>
      </c>
    </row>
    <row r="42" spans="2:15" ht="13.5">
      <c r="B42" s="27" t="s">
        <v>48</v>
      </c>
      <c r="C42" s="39">
        <f t="shared" si="13"/>
        <v>23.377355053334778</v>
      </c>
      <c r="D42" s="39">
        <f t="shared" si="13"/>
        <v>24.339808997537453</v>
      </c>
      <c r="E42" s="39">
        <f t="shared" si="13"/>
        <v>24.109354950817163</v>
      </c>
      <c r="F42" s="39">
        <f t="shared" si="13"/>
        <v>23.618806594549373</v>
      </c>
      <c r="G42" s="39">
        <f t="shared" si="13"/>
        <v>23.358865470638978</v>
      </c>
      <c r="H42" s="39">
        <f t="shared" si="13"/>
        <v>23.36790230254903</v>
      </c>
      <c r="I42" s="39">
        <f t="shared" si="13"/>
        <v>23.438507261633724</v>
      </c>
      <c r="J42" s="39">
        <f t="shared" si="13"/>
        <v>23.803060251544707</v>
      </c>
      <c r="K42" s="39">
        <f t="shared" si="13"/>
        <v>23.791213720746764</v>
      </c>
      <c r="L42" s="39">
        <f t="shared" si="13"/>
        <v>23.464382631253073</v>
      </c>
      <c r="M42" s="39">
        <f t="shared" si="13"/>
        <v>23.03571954492408</v>
      </c>
      <c r="N42" s="39">
        <f t="shared" si="13"/>
        <v>23.37658721357243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6.66532526060144</v>
      </c>
      <c r="D43" s="40">
        <f t="shared" si="14"/>
        <v>6.609044318088106</v>
      </c>
      <c r="E43" s="40">
        <f t="shared" si="14"/>
        <v>7.4921301567202905</v>
      </c>
      <c r="F43" s="40">
        <f t="shared" si="14"/>
        <v>8.013138056007564</v>
      </c>
      <c r="G43" s="40">
        <f t="shared" si="14"/>
        <v>7.91612230888668</v>
      </c>
      <c r="H43" s="40">
        <f t="shared" si="14"/>
        <v>7.9563384698990465</v>
      </c>
      <c r="I43" s="40">
        <f t="shared" si="14"/>
        <v>7.994976615710805</v>
      </c>
      <c r="J43" s="40">
        <f t="shared" si="14"/>
        <v>8.396300556468471</v>
      </c>
      <c r="K43" s="40">
        <f t="shared" si="14"/>
        <v>8.36883760201646</v>
      </c>
      <c r="L43" s="40">
        <f t="shared" si="14"/>
        <v>8.260935779735078</v>
      </c>
      <c r="M43" s="40">
        <f t="shared" si="14"/>
        <v>8.172437525554763</v>
      </c>
      <c r="N43" s="40">
        <f t="shared" si="14"/>
        <v>8.239550581930049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N44">SUM(D45:D50)</f>
        <v>100</v>
      </c>
      <c r="E44" s="37">
        <f t="shared" si="15"/>
        <v>99.99999999999999</v>
      </c>
      <c r="F44" s="37">
        <f t="shared" si="15"/>
        <v>99.99999999999999</v>
      </c>
      <c r="G44" s="37">
        <f t="shared" si="15"/>
        <v>100</v>
      </c>
      <c r="H44" s="37">
        <f t="shared" si="15"/>
        <v>100</v>
      </c>
      <c r="I44" s="37">
        <f t="shared" si="15"/>
        <v>99.99999999999997</v>
      </c>
      <c r="J44" s="37">
        <f t="shared" si="15"/>
        <v>100.00000000000003</v>
      </c>
      <c r="K44" s="37">
        <f t="shared" si="15"/>
        <v>100</v>
      </c>
      <c r="L44" s="37">
        <f t="shared" si="15"/>
        <v>100</v>
      </c>
      <c r="M44" s="37">
        <f t="shared" si="15"/>
        <v>100.00000000000001</v>
      </c>
      <c r="N44" s="37">
        <f t="shared" si="15"/>
        <v>99.99999999999997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50.49058417420939</v>
      </c>
      <c r="D45" s="39">
        <f t="shared" si="16"/>
        <v>49.86932258259908</v>
      </c>
      <c r="E45" s="39">
        <f t="shared" si="16"/>
        <v>50.81881614209488</v>
      </c>
      <c r="F45" s="39">
        <f t="shared" si="16"/>
        <v>50.58608277134753</v>
      </c>
      <c r="G45" s="39">
        <f t="shared" si="16"/>
        <v>50.277621762860456</v>
      </c>
      <c r="H45" s="39">
        <f t="shared" si="16"/>
        <v>50.17260568009462</v>
      </c>
      <c r="I45" s="39">
        <f t="shared" si="16"/>
        <v>49.606803842847555</v>
      </c>
      <c r="J45" s="39">
        <f t="shared" si="16"/>
        <v>49.48605694013427</v>
      </c>
      <c r="K45" s="39">
        <f t="shared" si="16"/>
        <v>49.33416953690259</v>
      </c>
      <c r="L45" s="39">
        <f t="shared" si="16"/>
        <v>49.12498520145976</v>
      </c>
      <c r="M45" s="39">
        <f t="shared" si="16"/>
        <v>48.36214381933112</v>
      </c>
      <c r="N45" s="39">
        <f t="shared" si="16"/>
        <v>48.763186954539144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22.38535476064075</v>
      </c>
      <c r="D46" s="39">
        <f t="shared" si="17"/>
        <v>22.075468426581182</v>
      </c>
      <c r="E46" s="39">
        <f t="shared" si="17"/>
        <v>21.943396400754665</v>
      </c>
      <c r="F46" s="39">
        <f t="shared" si="17"/>
        <v>22.275802450356135</v>
      </c>
      <c r="G46" s="39">
        <f t="shared" si="17"/>
        <v>22.092663398035008</v>
      </c>
      <c r="H46" s="39">
        <f t="shared" si="17"/>
        <v>21.956307252569008</v>
      </c>
      <c r="I46" s="39">
        <f t="shared" si="17"/>
        <v>22.484202020713838</v>
      </c>
      <c r="J46" s="39">
        <f t="shared" si="17"/>
        <v>22.44919187342705</v>
      </c>
      <c r="K46" s="39">
        <f t="shared" si="17"/>
        <v>22.362190009557555</v>
      </c>
      <c r="L46" s="39">
        <f t="shared" si="17"/>
        <v>22.347294352139564</v>
      </c>
      <c r="M46" s="39">
        <f t="shared" si="17"/>
        <v>22.48882300123062</v>
      </c>
      <c r="N46" s="39">
        <f t="shared" si="17"/>
        <v>22.311617710360238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13.68547022825474</v>
      </c>
      <c r="D47" s="39">
        <f t="shared" si="18"/>
        <v>14.133619070876927</v>
      </c>
      <c r="E47" s="39">
        <f t="shared" si="18"/>
        <v>13.410367451804737</v>
      </c>
      <c r="F47" s="39">
        <f t="shared" si="18"/>
        <v>13.408808809584905</v>
      </c>
      <c r="G47" s="39">
        <f t="shared" si="18"/>
        <v>13.83611223849814</v>
      </c>
      <c r="H47" s="39">
        <f t="shared" si="18"/>
        <v>13.807187007194555</v>
      </c>
      <c r="I47" s="39">
        <f t="shared" si="18"/>
        <v>13.895487151603412</v>
      </c>
      <c r="J47" s="39">
        <f t="shared" si="18"/>
        <v>13.877649576727075</v>
      </c>
      <c r="K47" s="39">
        <f t="shared" si="18"/>
        <v>14.395008766291728</v>
      </c>
      <c r="L47" s="39">
        <f t="shared" si="18"/>
        <v>14.76452280130035</v>
      </c>
      <c r="M47" s="39">
        <f t="shared" si="18"/>
        <v>15.48833450109443</v>
      </c>
      <c r="N47" s="39">
        <f t="shared" si="18"/>
        <v>15.39595078462583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1.2463390012316797</v>
      </c>
      <c r="D48" s="39">
        <f t="shared" si="19"/>
        <v>1.2351891710196148</v>
      </c>
      <c r="E48" s="39">
        <f t="shared" si="19"/>
        <v>1.2306414332271716</v>
      </c>
      <c r="F48" s="39">
        <f t="shared" si="19"/>
        <v>1.2173092065056632</v>
      </c>
      <c r="G48" s="39">
        <f t="shared" si="19"/>
        <v>1.2092122256968345</v>
      </c>
      <c r="H48" s="39">
        <f t="shared" si="19"/>
        <v>1.2233375863558462</v>
      </c>
      <c r="I48" s="39">
        <f t="shared" si="19"/>
        <v>1.2555059928151573</v>
      </c>
      <c r="J48" s="39">
        <f t="shared" si="19"/>
        <v>1.249876566976881</v>
      </c>
      <c r="K48" s="39">
        <f t="shared" si="19"/>
        <v>1.2270717215137874</v>
      </c>
      <c r="L48" s="39">
        <f t="shared" si="19"/>
        <v>1.2356671985529109</v>
      </c>
      <c r="M48" s="39">
        <f t="shared" si="19"/>
        <v>1.230013684816364</v>
      </c>
      <c r="N48" s="39">
        <f t="shared" si="19"/>
        <v>1.2165422605127871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0.03980684206961184</v>
      </c>
      <c r="D49" s="39">
        <f t="shared" si="20"/>
        <v>0.03879921918050338</v>
      </c>
      <c r="E49" s="39">
        <f t="shared" si="20"/>
        <v>0.03752667054929597</v>
      </c>
      <c r="F49" s="39">
        <f t="shared" si="20"/>
        <v>0.03902975249233505</v>
      </c>
      <c r="G49" s="39">
        <f t="shared" si="20"/>
        <v>0.03772219927737977</v>
      </c>
      <c r="H49" s="39">
        <f t="shared" si="20"/>
        <v>0.04118735847187337</v>
      </c>
      <c r="I49" s="39">
        <f t="shared" si="20"/>
        <v>0.04118649065309382</v>
      </c>
      <c r="J49" s="39">
        <f t="shared" si="20"/>
        <v>0.038879742671763994</v>
      </c>
      <c r="K49" s="39">
        <f t="shared" si="20"/>
        <v>0.03689992944667039</v>
      </c>
      <c r="L49" s="39">
        <f t="shared" si="20"/>
        <v>0.04931879226843067</v>
      </c>
      <c r="M49" s="39">
        <f t="shared" si="20"/>
        <v>0.047579746260089296</v>
      </c>
      <c r="N49" s="39">
        <f t="shared" si="20"/>
        <v>0.04662114109019094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12.152444993593814</v>
      </c>
      <c r="D50" s="39">
        <f t="shared" si="21"/>
        <v>12.64760152974269</v>
      </c>
      <c r="E50" s="39">
        <f t="shared" si="21"/>
        <v>12.559251901569235</v>
      </c>
      <c r="F50" s="39">
        <f t="shared" si="21"/>
        <v>12.472967009713415</v>
      </c>
      <c r="G50" s="39">
        <f t="shared" si="21"/>
        <v>12.546668175632181</v>
      </c>
      <c r="H50" s="39">
        <f t="shared" si="21"/>
        <v>12.799375115314113</v>
      </c>
      <c r="I50" s="39">
        <f t="shared" si="21"/>
        <v>12.716814501366933</v>
      </c>
      <c r="J50" s="39">
        <f t="shared" si="21"/>
        <v>12.898345300062983</v>
      </c>
      <c r="K50" s="39">
        <f t="shared" si="21"/>
        <v>12.644660036287677</v>
      </c>
      <c r="L50" s="39">
        <f t="shared" si="21"/>
        <v>12.478211654278986</v>
      </c>
      <c r="M50" s="39">
        <f t="shared" si="21"/>
        <v>12.383105247267386</v>
      </c>
      <c r="N50" s="39">
        <f t="shared" si="21"/>
        <v>12.266081148871809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100.00000000000001</v>
      </c>
      <c r="D51" s="37">
        <f t="shared" si="22"/>
        <v>100</v>
      </c>
      <c r="E51" s="37">
        <f t="shared" si="22"/>
        <v>100</v>
      </c>
      <c r="F51" s="37">
        <f t="shared" si="22"/>
        <v>100.00000000000001</v>
      </c>
      <c r="G51" s="37">
        <f t="shared" si="22"/>
        <v>100</v>
      </c>
      <c r="H51" s="37">
        <f t="shared" si="22"/>
        <v>100</v>
      </c>
      <c r="I51" s="37">
        <f t="shared" si="22"/>
        <v>99.99999999999999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73.4463428716466</v>
      </c>
      <c r="D52" s="39">
        <f t="shared" si="23"/>
        <v>72.6705264344609</v>
      </c>
      <c r="E52" s="39">
        <f t="shared" si="23"/>
        <v>73.13317279577271</v>
      </c>
      <c r="F52" s="39">
        <f t="shared" si="23"/>
        <v>73.29244571433175</v>
      </c>
      <c r="G52" s="39">
        <f t="shared" si="23"/>
        <v>73.16362204366274</v>
      </c>
      <c r="H52" s="39">
        <f t="shared" si="23"/>
        <v>73.12353186177849</v>
      </c>
      <c r="I52" s="39">
        <f t="shared" si="23"/>
        <v>72.70712943679239</v>
      </c>
      <c r="J52" s="39">
        <f t="shared" si="23"/>
        <v>72.1222164690277</v>
      </c>
      <c r="K52" s="39">
        <f t="shared" si="23"/>
        <v>72.04100809955463</v>
      </c>
      <c r="L52" s="39">
        <f t="shared" si="23"/>
        <v>71.49198592603719</v>
      </c>
      <c r="M52" s="39">
        <f t="shared" si="23"/>
        <v>71.52917257389282</v>
      </c>
      <c r="N52" s="39">
        <f t="shared" si="23"/>
        <v>71.4030247629446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26.553657128353404</v>
      </c>
      <c r="D53" s="39">
        <f t="shared" si="24"/>
        <v>27.329473565539107</v>
      </c>
      <c r="E53" s="39">
        <f t="shared" si="24"/>
        <v>26.866827204227295</v>
      </c>
      <c r="F53" s="39">
        <f t="shared" si="24"/>
        <v>26.707554285668266</v>
      </c>
      <c r="G53" s="39">
        <f t="shared" si="24"/>
        <v>26.836377956337266</v>
      </c>
      <c r="H53" s="39">
        <f t="shared" si="24"/>
        <v>26.876468138221504</v>
      </c>
      <c r="I53" s="39">
        <f t="shared" si="24"/>
        <v>27.292870563207604</v>
      </c>
      <c r="J53" s="39">
        <f t="shared" si="24"/>
        <v>27.877783530972287</v>
      </c>
      <c r="K53" s="39">
        <f t="shared" si="24"/>
        <v>27.95899190044537</v>
      </c>
      <c r="L53" s="39">
        <f t="shared" si="24"/>
        <v>28.50801407396282</v>
      </c>
      <c r="M53" s="39">
        <f t="shared" si="24"/>
        <v>28.47082742610718</v>
      </c>
      <c r="N53" s="39">
        <f t="shared" si="24"/>
        <v>28.596975237055407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26167.064362522535</v>
      </c>
      <c r="D8" s="13">
        <f t="shared" si="0"/>
        <v>26109.31467417341</v>
      </c>
      <c r="E8" s="13">
        <f t="shared" si="0"/>
        <v>24954.7241744222</v>
      </c>
      <c r="F8" s="13">
        <f t="shared" si="0"/>
        <v>24915.72312160469</v>
      </c>
      <c r="G8" s="13">
        <f t="shared" si="0"/>
        <v>25414.419675957935</v>
      </c>
      <c r="H8" s="13">
        <f t="shared" si="0"/>
        <v>24865.819855998</v>
      </c>
      <c r="I8" s="13">
        <f t="shared" si="0"/>
        <v>24990.24871803767</v>
      </c>
      <c r="J8" s="13">
        <f t="shared" si="0"/>
        <v>25203.24673581019</v>
      </c>
      <c r="K8" s="13">
        <f t="shared" si="0"/>
        <v>25635.13859333157</v>
      </c>
      <c r="L8" s="13">
        <f t="shared" si="0"/>
        <v>25951.76412902555</v>
      </c>
      <c r="M8" s="13">
        <f t="shared" si="0"/>
        <v>26521.342054809928</v>
      </c>
      <c r="N8" s="13">
        <f t="shared" si="0"/>
        <v>27284.551808278797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352.7118266468999</v>
      </c>
      <c r="D10" s="17">
        <v>348.3739482670001</v>
      </c>
      <c r="E10" s="17">
        <v>341.3883148896</v>
      </c>
      <c r="F10" s="17">
        <v>338.08982113479993</v>
      </c>
      <c r="G10" s="17">
        <v>333.72254617750013</v>
      </c>
      <c r="H10" s="17">
        <v>329.78814945479985</v>
      </c>
      <c r="I10" s="17">
        <v>330.9681130878002</v>
      </c>
      <c r="J10" s="17">
        <v>531.2707430134</v>
      </c>
      <c r="K10" s="17">
        <v>533.9928888672</v>
      </c>
      <c r="L10" s="17">
        <v>531.9150798572</v>
      </c>
      <c r="M10" s="17">
        <v>527.0278828164</v>
      </c>
      <c r="N10" s="17">
        <v>537.2310369825002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25814.352535875634</v>
      </c>
      <c r="D11" s="17">
        <v>25760.94072590641</v>
      </c>
      <c r="E11" s="17">
        <v>24613.335859532603</v>
      </c>
      <c r="F11" s="17">
        <v>24577.63330046989</v>
      </c>
      <c r="G11" s="17">
        <v>25080.697129780434</v>
      </c>
      <c r="H11" s="17">
        <v>24536.031706543203</v>
      </c>
      <c r="I11" s="17">
        <v>24659.28060494987</v>
      </c>
      <c r="J11" s="17">
        <v>24671.97599279679</v>
      </c>
      <c r="K11" s="17">
        <v>25101.14570446437</v>
      </c>
      <c r="L11" s="17">
        <v>25419.849049168348</v>
      </c>
      <c r="M11" s="17">
        <v>25994.314171993527</v>
      </c>
      <c r="N11" s="17">
        <v>26747.320771296298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26167.06436252249</v>
      </c>
      <c r="D12" s="13">
        <f t="shared" si="1"/>
        <v>26109.314674173384</v>
      </c>
      <c r="E12" s="13">
        <f t="shared" si="1"/>
        <v>24954.7241744222</v>
      </c>
      <c r="F12" s="13">
        <f t="shared" si="1"/>
        <v>24915.723121604708</v>
      </c>
      <c r="G12" s="13">
        <f t="shared" si="1"/>
        <v>25414.419675957906</v>
      </c>
      <c r="H12" s="13">
        <f t="shared" si="1"/>
        <v>24865.819855998005</v>
      </c>
      <c r="I12" s="13">
        <f t="shared" si="1"/>
        <v>24990.2487180377</v>
      </c>
      <c r="J12" s="13">
        <f t="shared" si="1"/>
        <v>25203.246735810208</v>
      </c>
      <c r="K12" s="13">
        <f t="shared" si="1"/>
        <v>25635.1385933316</v>
      </c>
      <c r="L12" s="13">
        <f t="shared" si="1"/>
        <v>25951.764129025494</v>
      </c>
      <c r="M12" s="13">
        <f t="shared" si="1"/>
        <v>26521.3420548099</v>
      </c>
      <c r="N12" s="13">
        <f t="shared" si="1"/>
        <v>27284.5518082788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24018.654558207993</v>
      </c>
      <c r="D13" s="25">
        <f aca="true" t="shared" si="2" ref="D13:N13">+D14+D16+D17</f>
        <v>23977.871104619484</v>
      </c>
      <c r="E13" s="25">
        <f t="shared" si="2"/>
        <v>22919.771344233402</v>
      </c>
      <c r="F13" s="25">
        <f t="shared" si="2"/>
        <v>22918.315150467708</v>
      </c>
      <c r="G13" s="25">
        <f t="shared" si="2"/>
        <v>23182.095794052108</v>
      </c>
      <c r="H13" s="25">
        <f t="shared" si="2"/>
        <v>22692.442372554404</v>
      </c>
      <c r="I13" s="25">
        <f t="shared" si="2"/>
        <v>22776.656986771497</v>
      </c>
      <c r="J13" s="25">
        <f t="shared" si="2"/>
        <v>22784.825136641008</v>
      </c>
      <c r="K13" s="25">
        <f t="shared" si="2"/>
        <v>23188.0925325099</v>
      </c>
      <c r="L13" s="25">
        <f t="shared" si="2"/>
        <v>23205.075674572094</v>
      </c>
      <c r="M13" s="25">
        <f t="shared" si="2"/>
        <v>23728.131609341297</v>
      </c>
      <c r="N13" s="25">
        <f t="shared" si="2"/>
        <v>24415.7550004472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8616.563664058796</v>
      </c>
      <c r="D14" s="28">
        <v>8457.431734212494</v>
      </c>
      <c r="E14" s="28">
        <v>7983.3627174931</v>
      </c>
      <c r="F14" s="28">
        <v>7833.0157746943005</v>
      </c>
      <c r="G14" s="28">
        <v>7942.500220197898</v>
      </c>
      <c r="H14" s="28">
        <v>7755.975000221002</v>
      </c>
      <c r="I14" s="28">
        <v>7844.6483097000955</v>
      </c>
      <c r="J14" s="28">
        <v>7808.002294475406</v>
      </c>
      <c r="K14" s="28">
        <v>7990.519472039604</v>
      </c>
      <c r="L14" s="28">
        <v>8003.447680984502</v>
      </c>
      <c r="M14" s="28">
        <v>8444.812165303896</v>
      </c>
      <c r="N14" s="28">
        <v>8767.666912829796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9276.188977126296</v>
      </c>
      <c r="D16" s="28">
        <v>9383.501196860096</v>
      </c>
      <c r="E16" s="28">
        <v>8913.642205326403</v>
      </c>
      <c r="F16" s="28">
        <v>9151.576986607404</v>
      </c>
      <c r="G16" s="28">
        <v>9336.08797217771</v>
      </c>
      <c r="H16" s="28">
        <v>9109.125722868504</v>
      </c>
      <c r="I16" s="28">
        <v>9093.148657972504</v>
      </c>
      <c r="J16" s="28">
        <v>9138.0285466986</v>
      </c>
      <c r="K16" s="28">
        <v>9335.9533994248</v>
      </c>
      <c r="L16" s="28">
        <v>9393.761579606695</v>
      </c>
      <c r="M16" s="28">
        <v>9515.315267005397</v>
      </c>
      <c r="N16" s="28">
        <v>9806.509134709402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6125.901917022902</v>
      </c>
      <c r="D17" s="28">
        <v>6136.938173546897</v>
      </c>
      <c r="E17" s="28">
        <v>6022.7664214138995</v>
      </c>
      <c r="F17" s="28">
        <v>5933.722389166001</v>
      </c>
      <c r="G17" s="28">
        <v>5903.507601676501</v>
      </c>
      <c r="H17" s="28">
        <v>5827.341649464899</v>
      </c>
      <c r="I17" s="28">
        <v>5838.860019098899</v>
      </c>
      <c r="J17" s="28">
        <v>5838.794295467001</v>
      </c>
      <c r="K17" s="28">
        <v>5861.619661045498</v>
      </c>
      <c r="L17" s="28">
        <v>5807.866413980898</v>
      </c>
      <c r="M17" s="28">
        <v>5768.004177032</v>
      </c>
      <c r="N17" s="28">
        <v>5841.578952907998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2148.4098043145004</v>
      </c>
      <c r="D18" s="25">
        <v>2131.4435695539</v>
      </c>
      <c r="E18" s="25">
        <v>2034.9528301887997</v>
      </c>
      <c r="F18" s="25">
        <v>1997.407971137</v>
      </c>
      <c r="G18" s="25">
        <v>2232.3238819058</v>
      </c>
      <c r="H18" s="25">
        <v>2173.3774834436003</v>
      </c>
      <c r="I18" s="25">
        <v>2213.5917312662004</v>
      </c>
      <c r="J18" s="25">
        <v>2418.4215991692</v>
      </c>
      <c r="K18" s="25">
        <v>2447.0460608217</v>
      </c>
      <c r="L18" s="25">
        <v>2746.6884544533996</v>
      </c>
      <c r="M18" s="25">
        <v>2793.2104454686</v>
      </c>
      <c r="N18" s="25">
        <v>2868.7968078316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26167.0643625225</v>
      </c>
      <c r="D19" s="13">
        <f t="shared" si="3"/>
        <v>26109.314674173394</v>
      </c>
      <c r="E19" s="13">
        <f t="shared" si="3"/>
        <v>24954.724174422194</v>
      </c>
      <c r="F19" s="13">
        <f t="shared" si="3"/>
        <v>24915.723121604697</v>
      </c>
      <c r="G19" s="13">
        <f t="shared" si="3"/>
        <v>25414.419675957895</v>
      </c>
      <c r="H19" s="13">
        <f t="shared" si="3"/>
        <v>24865.819855997994</v>
      </c>
      <c r="I19" s="13">
        <f t="shared" si="3"/>
        <v>24990.2487180377</v>
      </c>
      <c r="J19" s="13">
        <f t="shared" si="3"/>
        <v>25203.246735810186</v>
      </c>
      <c r="K19" s="13">
        <f t="shared" si="3"/>
        <v>25635.13859333159</v>
      </c>
      <c r="L19" s="13">
        <f t="shared" si="3"/>
        <v>25951.764129025498</v>
      </c>
      <c r="M19" s="13">
        <f t="shared" si="3"/>
        <v>26521.34205480989</v>
      </c>
      <c r="N19" s="13">
        <f t="shared" si="3"/>
        <v>27284.55180827879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12757.526847577492</v>
      </c>
      <c r="D20" s="28">
        <v>12709.9068395938</v>
      </c>
      <c r="E20" s="28">
        <v>12511.317488636396</v>
      </c>
      <c r="F20" s="28">
        <v>12415.367718155196</v>
      </c>
      <c r="G20" s="28">
        <v>12434.251322355496</v>
      </c>
      <c r="H20" s="28">
        <v>12350.829893594697</v>
      </c>
      <c r="I20" s="28">
        <v>12298.518305942504</v>
      </c>
      <c r="J20" s="28">
        <v>12443.817012737793</v>
      </c>
      <c r="K20" s="28">
        <v>12557.457311838092</v>
      </c>
      <c r="L20" s="28">
        <v>12481.459255768194</v>
      </c>
      <c r="M20" s="28">
        <v>12528.074207141894</v>
      </c>
      <c r="N20" s="28">
        <v>12581.07586853159</v>
      </c>
      <c r="O20" s="27" t="s">
        <v>44</v>
      </c>
      <c r="Q20" s="15"/>
    </row>
    <row r="21" spans="1:17" ht="13.5">
      <c r="A21" s="11"/>
      <c r="B21" s="27" t="s">
        <v>64</v>
      </c>
      <c r="C21" s="28">
        <v>5818.756522153604</v>
      </c>
      <c r="D21" s="28">
        <v>5687.632486168097</v>
      </c>
      <c r="E21" s="28">
        <v>5217.810153744401</v>
      </c>
      <c r="F21" s="28">
        <v>4989.276673413999</v>
      </c>
      <c r="G21" s="28">
        <v>5373.911291178002</v>
      </c>
      <c r="H21" s="28">
        <v>5047.152898133499</v>
      </c>
      <c r="I21" s="28">
        <v>5205.516921820297</v>
      </c>
      <c r="J21" s="28">
        <v>5221.127793785596</v>
      </c>
      <c r="K21" s="28">
        <v>5410.9447302748995</v>
      </c>
      <c r="L21" s="28">
        <v>5704.562442176597</v>
      </c>
      <c r="M21" s="28">
        <v>5900.052818629797</v>
      </c>
      <c r="N21" s="28">
        <v>6254.742796577898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4081.9621449303004</v>
      </c>
      <c r="D22" s="28">
        <v>4056.388450593401</v>
      </c>
      <c r="E22" s="28">
        <v>3914.8321575202</v>
      </c>
      <c r="F22" s="28">
        <v>4314.704494163004</v>
      </c>
      <c r="G22" s="28">
        <v>4330.812110482797</v>
      </c>
      <c r="H22" s="28">
        <v>4338.119155596001</v>
      </c>
      <c r="I22" s="28">
        <v>4322.6823433070995</v>
      </c>
      <c r="J22" s="28">
        <v>4359.454526960499</v>
      </c>
      <c r="K22" s="28">
        <v>4416.910025224001</v>
      </c>
      <c r="L22" s="28">
        <v>4527.937493250004</v>
      </c>
      <c r="M22" s="28">
        <v>4552.8172905808015</v>
      </c>
      <c r="N22" s="28">
        <v>4707.1991016215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319.7867345837</v>
      </c>
      <c r="D23" s="28">
        <v>556.3335223121999</v>
      </c>
      <c r="E23" s="28">
        <v>498.43791172479996</v>
      </c>
      <c r="F23" s="28">
        <v>478.66737224609994</v>
      </c>
      <c r="G23" s="28">
        <v>493.18157126399996</v>
      </c>
      <c r="H23" s="28">
        <v>504.5057780907</v>
      </c>
      <c r="I23" s="28">
        <v>522.5198146998998</v>
      </c>
      <c r="J23" s="28">
        <v>526.0516099607999</v>
      </c>
      <c r="K23" s="28">
        <v>538.0494387278002</v>
      </c>
      <c r="L23" s="28">
        <v>539.9504418614999</v>
      </c>
      <c r="M23" s="28">
        <v>804.7579231575997</v>
      </c>
      <c r="N23" s="28">
        <v>856.4420244319999</v>
      </c>
      <c r="O23" s="36" t="s">
        <v>65</v>
      </c>
      <c r="Q23" s="15"/>
    </row>
    <row r="24" spans="1:17" ht="13.5">
      <c r="A24" s="35"/>
      <c r="B24" s="36" t="s">
        <v>47</v>
      </c>
      <c r="C24" s="28">
        <v>11.6806446211</v>
      </c>
      <c r="D24" s="28">
        <v>10.3496723385</v>
      </c>
      <c r="E24" s="28">
        <v>8.951082660800001</v>
      </c>
      <c r="F24" s="28">
        <v>8.6583409401</v>
      </c>
      <c r="G24" s="28">
        <v>13.6310750622</v>
      </c>
      <c r="H24" s="28">
        <v>12.829351072199998</v>
      </c>
      <c r="I24" s="28">
        <v>12.638862156099998</v>
      </c>
      <c r="J24" s="28">
        <v>13.810421958700001</v>
      </c>
      <c r="K24" s="28">
        <v>13.463543828899999</v>
      </c>
      <c r="L24" s="28">
        <v>13.525985581799999</v>
      </c>
      <c r="M24" s="28">
        <v>13.7894801769</v>
      </c>
      <c r="N24" s="28">
        <v>14.6608710488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3177.3514686562985</v>
      </c>
      <c r="D25" s="28">
        <v>3088.703703167397</v>
      </c>
      <c r="E25" s="28">
        <v>2803.375380135601</v>
      </c>
      <c r="F25" s="28">
        <v>2709.048522686302</v>
      </c>
      <c r="G25" s="28">
        <v>2768.6323056154</v>
      </c>
      <c r="H25" s="28">
        <v>2612.382779510897</v>
      </c>
      <c r="I25" s="28">
        <v>2628.372470111799</v>
      </c>
      <c r="J25" s="28">
        <v>2638.985370406799</v>
      </c>
      <c r="K25" s="28">
        <v>2698.313543437897</v>
      </c>
      <c r="L25" s="28">
        <v>2684.3285103874036</v>
      </c>
      <c r="M25" s="28">
        <v>2721.8503351228997</v>
      </c>
      <c r="N25" s="28">
        <v>2870.4311460670024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26167.064362522513</v>
      </c>
      <c r="D26" s="13">
        <f t="shared" si="4"/>
        <v>26109.3146741734</v>
      </c>
      <c r="E26" s="13">
        <f t="shared" si="4"/>
        <v>24954.724174422172</v>
      </c>
      <c r="F26" s="13">
        <f t="shared" si="4"/>
        <v>24915.723121604675</v>
      </c>
      <c r="G26" s="13">
        <f t="shared" si="4"/>
        <v>25414.419675957888</v>
      </c>
      <c r="H26" s="13">
        <f t="shared" si="4"/>
        <v>24865.81985599799</v>
      </c>
      <c r="I26" s="13">
        <f t="shared" si="4"/>
        <v>24990.2487180377</v>
      </c>
      <c r="J26" s="13">
        <f t="shared" si="4"/>
        <v>25203.246735810186</v>
      </c>
      <c r="K26" s="13">
        <f t="shared" si="4"/>
        <v>25635.1385933316</v>
      </c>
      <c r="L26" s="13">
        <f t="shared" si="4"/>
        <v>25951.764129025523</v>
      </c>
      <c r="M26" s="13">
        <f t="shared" si="4"/>
        <v>26521.342054809913</v>
      </c>
      <c r="N26" s="13">
        <f t="shared" si="4"/>
        <v>27284.55180827879</v>
      </c>
      <c r="O26" s="34" t="s">
        <v>51</v>
      </c>
      <c r="Q26" s="15"/>
    </row>
    <row r="27" spans="1:17" ht="13.5">
      <c r="A27" s="35"/>
      <c r="B27" s="27" t="s">
        <v>52</v>
      </c>
      <c r="C27" s="28">
        <v>18566.367424433614</v>
      </c>
      <c r="D27" s="28">
        <v>18379.038928534806</v>
      </c>
      <c r="E27" s="28">
        <v>17518.528474838873</v>
      </c>
      <c r="F27" s="28">
        <v>17615.198197775375</v>
      </c>
      <c r="G27" s="28">
        <v>18069.18050372829</v>
      </c>
      <c r="H27" s="28">
        <v>17578.316405350688</v>
      </c>
      <c r="I27" s="28">
        <v>17619.2550460322</v>
      </c>
      <c r="J27" s="28">
        <v>17656.802595230485</v>
      </c>
      <c r="K27" s="28">
        <v>17920.086083478604</v>
      </c>
      <c r="L27" s="28">
        <v>18295.39588159912</v>
      </c>
      <c r="M27" s="28">
        <v>18755.47452621081</v>
      </c>
      <c r="N27" s="28">
        <v>19276.09388629689</v>
      </c>
      <c r="O27" s="27" t="s">
        <v>53</v>
      </c>
      <c r="Q27" s="15"/>
    </row>
    <row r="28" spans="1:17" ht="13.5">
      <c r="A28" s="35"/>
      <c r="B28" s="27" t="s">
        <v>54</v>
      </c>
      <c r="C28" s="28">
        <v>7600.6969380889</v>
      </c>
      <c r="D28" s="28">
        <v>7730.275745638595</v>
      </c>
      <c r="E28" s="28">
        <v>7436.195699583299</v>
      </c>
      <c r="F28" s="28">
        <v>7300.5249238293</v>
      </c>
      <c r="G28" s="28">
        <v>7345.239172229597</v>
      </c>
      <c r="H28" s="28">
        <v>7287.503450647302</v>
      </c>
      <c r="I28" s="28">
        <v>7370.993672005498</v>
      </c>
      <c r="J28" s="28">
        <v>7546.444140579702</v>
      </c>
      <c r="K28" s="28">
        <v>7715.052509852999</v>
      </c>
      <c r="L28" s="28">
        <v>7656.368247426402</v>
      </c>
      <c r="M28" s="28">
        <v>7765.867528599101</v>
      </c>
      <c r="N28" s="28">
        <v>8008.457921981899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99.99999999999999</v>
      </c>
      <c r="D33" s="37">
        <f t="shared" si="5"/>
        <v>100.00000000000001</v>
      </c>
      <c r="E33" s="37">
        <f t="shared" si="5"/>
        <v>100.00000000000001</v>
      </c>
      <c r="F33" s="37">
        <f t="shared" si="5"/>
        <v>100</v>
      </c>
      <c r="G33" s="37">
        <f t="shared" si="5"/>
        <v>100</v>
      </c>
      <c r="H33" s="37">
        <f t="shared" si="5"/>
        <v>100</v>
      </c>
      <c r="I33" s="37">
        <f t="shared" si="5"/>
        <v>99.99999999999999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99.99999999999999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1.3479228000526768</v>
      </c>
      <c r="D35" s="39">
        <f t="shared" si="7"/>
        <v>1.3342898985073772</v>
      </c>
      <c r="E35" s="39">
        <f t="shared" si="7"/>
        <v>1.3680308085292812</v>
      </c>
      <c r="F35" s="39">
        <f t="shared" si="7"/>
        <v>1.35693360969178</v>
      </c>
      <c r="G35" s="39">
        <f t="shared" si="7"/>
        <v>1.3131228272475644</v>
      </c>
      <c r="H35" s="39">
        <f t="shared" si="7"/>
        <v>1.3262709669926693</v>
      </c>
      <c r="I35" s="39">
        <f t="shared" si="7"/>
        <v>1.3243890319863494</v>
      </c>
      <c r="J35" s="39">
        <f t="shared" si="7"/>
        <v>2.107945649155355</v>
      </c>
      <c r="K35" s="39">
        <f t="shared" si="7"/>
        <v>2.0830505242757176</v>
      </c>
      <c r="L35" s="39">
        <f t="shared" si="7"/>
        <v>2.0496297562379726</v>
      </c>
      <c r="M35" s="39">
        <f t="shared" si="7"/>
        <v>1.9871840637899314</v>
      </c>
      <c r="N35" s="39">
        <f t="shared" si="7"/>
        <v>1.9689934463922225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98.65207719994731</v>
      </c>
      <c r="D36" s="39">
        <f t="shared" si="8"/>
        <v>98.66571010149264</v>
      </c>
      <c r="E36" s="39">
        <f t="shared" si="8"/>
        <v>98.63196919147073</v>
      </c>
      <c r="F36" s="39">
        <f t="shared" si="8"/>
        <v>98.64306639030822</v>
      </c>
      <c r="G36" s="39">
        <f t="shared" si="8"/>
        <v>98.68687717275243</v>
      </c>
      <c r="H36" s="39">
        <f t="shared" si="8"/>
        <v>98.67372903300733</v>
      </c>
      <c r="I36" s="39">
        <f t="shared" si="8"/>
        <v>98.67561096801364</v>
      </c>
      <c r="J36" s="39">
        <f t="shared" si="8"/>
        <v>97.89205435084465</v>
      </c>
      <c r="K36" s="39">
        <f t="shared" si="8"/>
        <v>97.91694947572428</v>
      </c>
      <c r="L36" s="39">
        <f t="shared" si="8"/>
        <v>97.95037024376202</v>
      </c>
      <c r="M36" s="39">
        <f t="shared" si="8"/>
        <v>98.01281593621006</v>
      </c>
      <c r="N36" s="39">
        <f t="shared" si="8"/>
        <v>98.03100655360778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100.00000000000001</v>
      </c>
      <c r="E37" s="37">
        <f t="shared" si="9"/>
        <v>100.00000000000001</v>
      </c>
      <c r="F37" s="37">
        <f t="shared" si="9"/>
        <v>100</v>
      </c>
      <c r="G37" s="37">
        <f t="shared" si="9"/>
        <v>100</v>
      </c>
      <c r="H37" s="37">
        <f t="shared" si="9"/>
        <v>100.00000000000001</v>
      </c>
      <c r="I37" s="37">
        <f t="shared" si="9"/>
        <v>100</v>
      </c>
      <c r="J37" s="37">
        <f t="shared" si="9"/>
        <v>100</v>
      </c>
      <c r="K37" s="37">
        <f t="shared" si="9"/>
        <v>100</v>
      </c>
      <c r="L37" s="37">
        <f t="shared" si="9"/>
        <v>100</v>
      </c>
      <c r="M37" s="37">
        <f t="shared" si="9"/>
        <v>99.99999999999999</v>
      </c>
      <c r="N37" s="37">
        <f t="shared" si="9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91.78964145710005</v>
      </c>
      <c r="D38" s="40">
        <f aca="true" t="shared" si="10" ref="D38:N38">+D39+D41+D42</f>
        <v>91.83646297824025</v>
      </c>
      <c r="E38" s="40">
        <f t="shared" si="10"/>
        <v>91.8454204664199</v>
      </c>
      <c r="F38" s="40">
        <f t="shared" si="10"/>
        <v>91.98334336359265</v>
      </c>
      <c r="G38" s="40">
        <f t="shared" si="10"/>
        <v>91.21630983367453</v>
      </c>
      <c r="H38" s="40">
        <f t="shared" si="10"/>
        <v>91.25957842520384</v>
      </c>
      <c r="I38" s="40">
        <f t="shared" si="10"/>
        <v>91.1421780701668</v>
      </c>
      <c r="J38" s="40">
        <f t="shared" si="10"/>
        <v>90.40432518667141</v>
      </c>
      <c r="K38" s="40">
        <f t="shared" si="10"/>
        <v>90.45432872573491</v>
      </c>
      <c r="L38" s="40">
        <f t="shared" si="10"/>
        <v>89.41617825748735</v>
      </c>
      <c r="M38" s="40">
        <f t="shared" si="10"/>
        <v>89.46806522951945</v>
      </c>
      <c r="N38" s="40">
        <f t="shared" si="10"/>
        <v>89.48563704476487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32.92904219091455</v>
      </c>
      <c r="D39" s="39">
        <f t="shared" si="11"/>
        <v>32.39239267577695</v>
      </c>
      <c r="E39" s="39">
        <f t="shared" si="11"/>
        <v>31.991388330694488</v>
      </c>
      <c r="F39" s="39">
        <f t="shared" si="11"/>
        <v>31.43804310420436</v>
      </c>
      <c r="G39" s="39">
        <f t="shared" si="11"/>
        <v>31.25194405958252</v>
      </c>
      <c r="H39" s="39">
        <f t="shared" si="11"/>
        <v>31.191310180549493</v>
      </c>
      <c r="I39" s="39">
        <f t="shared" si="11"/>
        <v>31.390837275012434</v>
      </c>
      <c r="J39" s="39">
        <f t="shared" si="11"/>
        <v>30.980144646925</v>
      </c>
      <c r="K39" s="39">
        <f t="shared" si="11"/>
        <v>31.170182454633405</v>
      </c>
      <c r="L39" s="39">
        <f t="shared" si="11"/>
        <v>30.83970569859305</v>
      </c>
      <c r="M39" s="39">
        <f t="shared" si="11"/>
        <v>31.841571772090425</v>
      </c>
      <c r="N39" s="39">
        <f t="shared" si="11"/>
        <v>32.1341797161919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35.4498649470669</v>
      </c>
      <c r="D41" s="39">
        <f t="shared" si="13"/>
        <v>35.93928570688222</v>
      </c>
      <c r="E41" s="39">
        <f t="shared" si="13"/>
        <v>35.719257576337405</v>
      </c>
      <c r="F41" s="39">
        <f t="shared" si="13"/>
        <v>36.73012796755623</v>
      </c>
      <c r="G41" s="39">
        <f t="shared" si="13"/>
        <v>36.735397035288855</v>
      </c>
      <c r="H41" s="39">
        <f t="shared" si="13"/>
        <v>36.63312038622064</v>
      </c>
      <c r="I41" s="39">
        <f t="shared" si="13"/>
        <v>36.38678734481408</v>
      </c>
      <c r="J41" s="39">
        <f t="shared" si="13"/>
        <v>36.257346692221084</v>
      </c>
      <c r="K41" s="39">
        <f t="shared" si="13"/>
        <v>36.418579776484364</v>
      </c>
      <c r="L41" s="39">
        <f t="shared" si="13"/>
        <v>36.1970058486326</v>
      </c>
      <c r="M41" s="39">
        <f t="shared" si="13"/>
        <v>35.87795537398042</v>
      </c>
      <c r="N41" s="39">
        <f t="shared" si="13"/>
        <v>35.9416170865371</v>
      </c>
      <c r="O41" s="29" t="s">
        <v>39</v>
      </c>
    </row>
    <row r="42" spans="2:15" ht="13.5">
      <c r="B42" s="27" t="s">
        <v>48</v>
      </c>
      <c r="C42" s="39">
        <f t="shared" si="13"/>
        <v>23.410734319118585</v>
      </c>
      <c r="D42" s="39">
        <f t="shared" si="13"/>
        <v>23.504784595581082</v>
      </c>
      <c r="E42" s="39">
        <f t="shared" si="13"/>
        <v>24.13477455938801</v>
      </c>
      <c r="F42" s="39">
        <f t="shared" si="13"/>
        <v>23.815172291832074</v>
      </c>
      <c r="G42" s="39">
        <f t="shared" si="13"/>
        <v>23.228968738803157</v>
      </c>
      <c r="H42" s="39">
        <f t="shared" si="13"/>
        <v>23.4351478584337</v>
      </c>
      <c r="I42" s="39">
        <f t="shared" si="13"/>
        <v>23.364553450340296</v>
      </c>
      <c r="J42" s="39">
        <f t="shared" si="13"/>
        <v>23.166833847525325</v>
      </c>
      <c r="K42" s="39">
        <f t="shared" si="13"/>
        <v>22.86556649461714</v>
      </c>
      <c r="L42" s="39">
        <f t="shared" si="13"/>
        <v>22.3794667102617</v>
      </c>
      <c r="M42" s="39">
        <f t="shared" si="13"/>
        <v>21.7485380834486</v>
      </c>
      <c r="N42" s="39">
        <f t="shared" si="13"/>
        <v>21.409840242035862</v>
      </c>
      <c r="O42" s="29"/>
    </row>
    <row r="43" spans="2:15" ht="13.5">
      <c r="B43" s="33" t="s">
        <v>40</v>
      </c>
      <c r="C43" s="40">
        <f aca="true" t="shared" si="14" ref="C43:N43">C18/C$12*100</f>
        <v>8.210358542899975</v>
      </c>
      <c r="D43" s="40">
        <f t="shared" si="14"/>
        <v>8.163537021759769</v>
      </c>
      <c r="E43" s="40">
        <f t="shared" si="14"/>
        <v>8.154579533580106</v>
      </c>
      <c r="F43" s="40">
        <f t="shared" si="14"/>
        <v>8.016656636407332</v>
      </c>
      <c r="G43" s="40">
        <f t="shared" si="14"/>
        <v>8.78369016632547</v>
      </c>
      <c r="H43" s="40">
        <f t="shared" si="14"/>
        <v>8.740421574796173</v>
      </c>
      <c r="I43" s="40">
        <f t="shared" si="14"/>
        <v>8.857821929833188</v>
      </c>
      <c r="J43" s="40">
        <f t="shared" si="14"/>
        <v>9.59567481332859</v>
      </c>
      <c r="K43" s="40">
        <f t="shared" si="14"/>
        <v>9.545671274265095</v>
      </c>
      <c r="L43" s="40">
        <f t="shared" si="14"/>
        <v>10.583821742512653</v>
      </c>
      <c r="M43" s="40">
        <f t="shared" si="14"/>
        <v>10.531934770480532</v>
      </c>
      <c r="N43" s="40">
        <f t="shared" si="14"/>
        <v>10.514362955235118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N44">SUM(D45:D50)</f>
        <v>99.99999999999999</v>
      </c>
      <c r="E44" s="37">
        <f t="shared" si="15"/>
        <v>100.00000000000001</v>
      </c>
      <c r="F44" s="37">
        <f t="shared" si="15"/>
        <v>100.00000000000003</v>
      </c>
      <c r="G44" s="37">
        <f t="shared" si="15"/>
        <v>100</v>
      </c>
      <c r="H44" s="37">
        <f t="shared" si="15"/>
        <v>100</v>
      </c>
      <c r="I44" s="37">
        <f t="shared" si="15"/>
        <v>100.00000000000001</v>
      </c>
      <c r="J44" s="37">
        <f t="shared" si="15"/>
        <v>100</v>
      </c>
      <c r="K44" s="37">
        <f t="shared" si="15"/>
        <v>99.99999999999999</v>
      </c>
      <c r="L44" s="37">
        <f t="shared" si="15"/>
        <v>100</v>
      </c>
      <c r="M44" s="37">
        <f t="shared" si="15"/>
        <v>100</v>
      </c>
      <c r="N44" s="37">
        <f t="shared" si="15"/>
        <v>100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48.754138679191406</v>
      </c>
      <c r="D45" s="39">
        <f t="shared" si="16"/>
        <v>48.67958810181289</v>
      </c>
      <c r="E45" s="39">
        <f t="shared" si="16"/>
        <v>50.13606802939582</v>
      </c>
      <c r="F45" s="39">
        <f t="shared" si="16"/>
        <v>49.82944969150702</v>
      </c>
      <c r="G45" s="39">
        <f t="shared" si="16"/>
        <v>48.92596990565293</v>
      </c>
      <c r="H45" s="39">
        <f t="shared" si="16"/>
        <v>49.669908191728084</v>
      </c>
      <c r="I45" s="39">
        <f t="shared" si="16"/>
        <v>49.213268922231904</v>
      </c>
      <c r="J45" s="39">
        <f t="shared" si="16"/>
        <v>49.37386497532844</v>
      </c>
      <c r="K45" s="39">
        <f t="shared" si="16"/>
        <v>48.9853302962233</v>
      </c>
      <c r="L45" s="39">
        <f t="shared" si="16"/>
        <v>48.09483930924151</v>
      </c>
      <c r="M45" s="39">
        <f t="shared" si="16"/>
        <v>47.23770833787731</v>
      </c>
      <c r="N45" s="39">
        <f t="shared" si="16"/>
        <v>46.11061950709481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22.236948102162568</v>
      </c>
      <c r="D46" s="39">
        <f t="shared" si="17"/>
        <v>21.783921014955418</v>
      </c>
      <c r="E46" s="39">
        <f t="shared" si="17"/>
        <v>20.909107699505217</v>
      </c>
      <c r="F46" s="39">
        <f t="shared" si="17"/>
        <v>20.024611162450036</v>
      </c>
      <c r="G46" s="39">
        <f t="shared" si="17"/>
        <v>21.145126899205714</v>
      </c>
      <c r="H46" s="39">
        <f t="shared" si="17"/>
        <v>20.29755273448606</v>
      </c>
      <c r="I46" s="39">
        <f t="shared" si="17"/>
        <v>20.83019253050895</v>
      </c>
      <c r="J46" s="39">
        <f t="shared" si="17"/>
        <v>20.716092051613035</v>
      </c>
      <c r="K46" s="39">
        <f t="shared" si="17"/>
        <v>21.107530628613162</v>
      </c>
      <c r="L46" s="39">
        <f t="shared" si="17"/>
        <v>21.98140524788596</v>
      </c>
      <c r="M46" s="39">
        <f t="shared" si="17"/>
        <v>22.246433858575294</v>
      </c>
      <c r="N46" s="39">
        <f t="shared" si="17"/>
        <v>22.92411779577064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15.599618239089317</v>
      </c>
      <c r="D47" s="39">
        <f t="shared" si="18"/>
        <v>15.536173588676638</v>
      </c>
      <c r="E47" s="39">
        <f t="shared" si="18"/>
        <v>15.68773964463522</v>
      </c>
      <c r="F47" s="39">
        <f t="shared" si="18"/>
        <v>17.317195543972296</v>
      </c>
      <c r="G47" s="39">
        <f t="shared" si="18"/>
        <v>17.040767271895476</v>
      </c>
      <c r="H47" s="39">
        <f t="shared" si="18"/>
        <v>17.44611350326977</v>
      </c>
      <c r="I47" s="39">
        <f t="shared" si="18"/>
        <v>17.297476275964524</v>
      </c>
      <c r="J47" s="39">
        <f t="shared" si="18"/>
        <v>17.29719417763086</v>
      </c>
      <c r="K47" s="39">
        <f t="shared" si="18"/>
        <v>17.229904996000148</v>
      </c>
      <c r="L47" s="39">
        <f t="shared" si="18"/>
        <v>17.447513281710883</v>
      </c>
      <c r="M47" s="39">
        <f t="shared" si="18"/>
        <v>17.16661728947124</v>
      </c>
      <c r="N47" s="39">
        <f t="shared" si="18"/>
        <v>17.252250044998803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1.2220963351231375</v>
      </c>
      <c r="D48" s="39">
        <f t="shared" si="19"/>
        <v>2.130785619059199</v>
      </c>
      <c r="E48" s="39">
        <f t="shared" si="19"/>
        <v>1.9973689480234091</v>
      </c>
      <c r="F48" s="39">
        <f t="shared" si="19"/>
        <v>1.9211458158765709</v>
      </c>
      <c r="G48" s="39">
        <f t="shared" si="19"/>
        <v>1.9405580672398786</v>
      </c>
      <c r="H48" s="39">
        <f t="shared" si="19"/>
        <v>2.0289127043161055</v>
      </c>
      <c r="I48" s="39">
        <f t="shared" si="19"/>
        <v>2.0908948149953805</v>
      </c>
      <c r="J48" s="39">
        <f t="shared" si="19"/>
        <v>2.087237471723658</v>
      </c>
      <c r="K48" s="39">
        <f t="shared" si="19"/>
        <v>2.098874701881899</v>
      </c>
      <c r="L48" s="39">
        <f t="shared" si="19"/>
        <v>2.080592437481341</v>
      </c>
      <c r="M48" s="39">
        <f t="shared" si="19"/>
        <v>3.034378582706939</v>
      </c>
      <c r="N48" s="39">
        <f t="shared" si="19"/>
        <v>3.1389264901618605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0.04463872775055914</v>
      </c>
      <c r="D49" s="39">
        <f t="shared" si="20"/>
        <v>0.03963977020330452</v>
      </c>
      <c r="E49" s="39">
        <f t="shared" si="20"/>
        <v>0.035869291113922945</v>
      </c>
      <c r="F49" s="39">
        <f t="shared" si="20"/>
        <v>0.03475051034176992</v>
      </c>
      <c r="G49" s="39">
        <f t="shared" si="20"/>
        <v>0.05363520094497783</v>
      </c>
      <c r="H49" s="39">
        <f t="shared" si="20"/>
        <v>0.051594321629034774</v>
      </c>
      <c r="I49" s="39">
        <f t="shared" si="20"/>
        <v>0.050575175536277876</v>
      </c>
      <c r="J49" s="39">
        <f t="shared" si="20"/>
        <v>0.054796201868219534</v>
      </c>
      <c r="K49" s="39">
        <f t="shared" si="20"/>
        <v>0.05251987922703192</v>
      </c>
      <c r="L49" s="39">
        <f t="shared" si="20"/>
        <v>0.05211971530934188</v>
      </c>
      <c r="M49" s="39">
        <f t="shared" si="20"/>
        <v>0.05199390041575649</v>
      </c>
      <c r="N49" s="39">
        <f t="shared" si="20"/>
        <v>0.053733230260911015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12.142559916682998</v>
      </c>
      <c r="D50" s="39">
        <f t="shared" si="21"/>
        <v>11.829891905292547</v>
      </c>
      <c r="E50" s="39">
        <f t="shared" si="21"/>
        <v>11.233846387326423</v>
      </c>
      <c r="F50" s="39">
        <f t="shared" si="21"/>
        <v>10.872847275852317</v>
      </c>
      <c r="G50" s="39">
        <f t="shared" si="21"/>
        <v>10.893942655061029</v>
      </c>
      <c r="H50" s="39">
        <f t="shared" si="21"/>
        <v>10.505918544570942</v>
      </c>
      <c r="I50" s="39">
        <f t="shared" si="21"/>
        <v>10.517592280762965</v>
      </c>
      <c r="J50" s="39">
        <f t="shared" si="21"/>
        <v>10.470815121835795</v>
      </c>
      <c r="K50" s="39">
        <f t="shared" si="21"/>
        <v>10.52583949805445</v>
      </c>
      <c r="L50" s="39">
        <f t="shared" si="21"/>
        <v>10.343530008370964</v>
      </c>
      <c r="M50" s="39">
        <f t="shared" si="21"/>
        <v>10.26286803095346</v>
      </c>
      <c r="N50" s="39">
        <f t="shared" si="21"/>
        <v>10.52035293171297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100.00000000000001</v>
      </c>
      <c r="D51" s="37">
        <f t="shared" si="22"/>
        <v>100</v>
      </c>
      <c r="E51" s="37">
        <f t="shared" si="22"/>
        <v>100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100.00000000000001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70.9531920249529</v>
      </c>
      <c r="D52" s="39">
        <f t="shared" si="23"/>
        <v>70.39265165667038</v>
      </c>
      <c r="E52" s="39">
        <f t="shared" si="23"/>
        <v>70.20125068260553</v>
      </c>
      <c r="F52" s="39">
        <f t="shared" si="23"/>
        <v>70.69912485301725</v>
      </c>
      <c r="G52" s="39">
        <f t="shared" si="23"/>
        <v>71.09814323567572</v>
      </c>
      <c r="H52" s="39">
        <f t="shared" si="23"/>
        <v>70.69268782268021</v>
      </c>
      <c r="I52" s="39">
        <f t="shared" si="23"/>
        <v>70.50452056251369</v>
      </c>
      <c r="J52" s="39">
        <f t="shared" si="23"/>
        <v>70.05765082695758</v>
      </c>
      <c r="K52" s="39">
        <f t="shared" si="23"/>
        <v>69.90438541315359</v>
      </c>
      <c r="L52" s="39">
        <f t="shared" si="23"/>
        <v>70.49769638256228</v>
      </c>
      <c r="M52" s="39">
        <f t="shared" si="23"/>
        <v>70.71842174294991</v>
      </c>
      <c r="N52" s="39">
        <f t="shared" si="23"/>
        <v>70.64838015938403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29.046807975047113</v>
      </c>
      <c r="D53" s="39">
        <f t="shared" si="24"/>
        <v>29.607348343329615</v>
      </c>
      <c r="E53" s="39">
        <f t="shared" si="24"/>
        <v>29.798749317394467</v>
      </c>
      <c r="F53" s="39">
        <f t="shared" si="24"/>
        <v>29.30087514698275</v>
      </c>
      <c r="G53" s="39">
        <f t="shared" si="24"/>
        <v>28.901856764324286</v>
      </c>
      <c r="H53" s="39">
        <f t="shared" si="24"/>
        <v>29.307312177319794</v>
      </c>
      <c r="I53" s="39">
        <f t="shared" si="24"/>
        <v>29.49547943748632</v>
      </c>
      <c r="J53" s="39">
        <f t="shared" si="24"/>
        <v>29.94234917304242</v>
      </c>
      <c r="K53" s="39">
        <f t="shared" si="24"/>
        <v>30.09561458684641</v>
      </c>
      <c r="L53" s="39">
        <f t="shared" si="24"/>
        <v>29.502303617437725</v>
      </c>
      <c r="M53" s="39">
        <f t="shared" si="24"/>
        <v>29.28157825705009</v>
      </c>
      <c r="N53" s="39">
        <f t="shared" si="24"/>
        <v>29.35161984061596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27058.798377358933</v>
      </c>
      <c r="D8" s="13">
        <f t="shared" si="0"/>
        <v>26437.260403110824</v>
      </c>
      <c r="E8" s="13">
        <f t="shared" si="0"/>
        <v>26303.78799780911</v>
      </c>
      <c r="F8" s="13">
        <f t="shared" si="0"/>
        <v>26216.496899106234</v>
      </c>
      <c r="G8" s="13">
        <f t="shared" si="0"/>
        <v>26786.437191560814</v>
      </c>
      <c r="H8" s="13">
        <f t="shared" si="0"/>
        <v>28125.899705932105</v>
      </c>
      <c r="I8" s="13">
        <f t="shared" si="0"/>
        <v>28884.155427124035</v>
      </c>
      <c r="J8" s="13">
        <f t="shared" si="0"/>
        <v>29635.57960585047</v>
      </c>
      <c r="K8" s="13">
        <f t="shared" si="0"/>
        <v>29915.361007301857</v>
      </c>
      <c r="L8" s="13">
        <f t="shared" si="0"/>
        <v>28789.560422436465</v>
      </c>
      <c r="M8" s="13">
        <f t="shared" si="0"/>
        <v>28123.600027428227</v>
      </c>
      <c r="N8" s="13">
        <f t="shared" si="0"/>
        <v>28400.843724997256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537.6402181921</v>
      </c>
      <c r="D10" s="17">
        <v>534.4910904845998</v>
      </c>
      <c r="E10" s="17">
        <v>733.5397164835005</v>
      </c>
      <c r="F10" s="17">
        <v>782.7507748800002</v>
      </c>
      <c r="G10" s="17">
        <v>980.8017058120995</v>
      </c>
      <c r="H10" s="17">
        <v>1000.3740326547999</v>
      </c>
      <c r="I10" s="17">
        <v>1230.0648296407987</v>
      </c>
      <c r="J10" s="17">
        <v>1242.453907125499</v>
      </c>
      <c r="K10" s="17">
        <v>1233.5808821241005</v>
      </c>
      <c r="L10" s="17">
        <v>1237.8491663365</v>
      </c>
      <c r="M10" s="17">
        <v>1219.3888891557006</v>
      </c>
      <c r="N10" s="17">
        <v>1485.7871655045997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26521.158159166833</v>
      </c>
      <c r="D11" s="17">
        <v>25902.769312626224</v>
      </c>
      <c r="E11" s="17">
        <v>25570.24828132561</v>
      </c>
      <c r="F11" s="17">
        <v>25433.746124226232</v>
      </c>
      <c r="G11" s="17">
        <v>25805.635485748713</v>
      </c>
      <c r="H11" s="17">
        <v>27125.525673277305</v>
      </c>
      <c r="I11" s="17">
        <v>27654.090597483235</v>
      </c>
      <c r="J11" s="17">
        <v>28393.125698724973</v>
      </c>
      <c r="K11" s="17">
        <v>28681.780125177756</v>
      </c>
      <c r="L11" s="17">
        <v>27551.711256099967</v>
      </c>
      <c r="M11" s="17">
        <v>26904.211138272527</v>
      </c>
      <c r="N11" s="17">
        <v>26915.056559492656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27058.798377358886</v>
      </c>
      <c r="D12" s="13">
        <f t="shared" si="1"/>
        <v>26437.2604031108</v>
      </c>
      <c r="E12" s="13">
        <f t="shared" si="1"/>
        <v>26303.78799780909</v>
      </c>
      <c r="F12" s="13">
        <f t="shared" si="1"/>
        <v>26216.496899106205</v>
      </c>
      <c r="G12" s="13">
        <f t="shared" si="1"/>
        <v>26786.437191560784</v>
      </c>
      <c r="H12" s="13">
        <f t="shared" si="1"/>
        <v>28125.899705932115</v>
      </c>
      <c r="I12" s="13">
        <f t="shared" si="1"/>
        <v>28884.15542712411</v>
      </c>
      <c r="J12" s="13">
        <f t="shared" si="1"/>
        <v>29635.579605850493</v>
      </c>
      <c r="K12" s="13">
        <f t="shared" si="1"/>
        <v>29915.361007301803</v>
      </c>
      <c r="L12" s="13">
        <f t="shared" si="1"/>
        <v>28789.560422436505</v>
      </c>
      <c r="M12" s="13">
        <f t="shared" si="1"/>
        <v>28123.6000274282</v>
      </c>
      <c r="N12" s="13">
        <f t="shared" si="1"/>
        <v>28400.843724997292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24263.907768595087</v>
      </c>
      <c r="D13" s="25">
        <f aca="true" t="shared" si="2" ref="D13:N13">+D14+D16+D17</f>
        <v>23677.110240007598</v>
      </c>
      <c r="E13" s="25">
        <f t="shared" si="2"/>
        <v>23352.84653658809</v>
      </c>
      <c r="F13" s="25">
        <f t="shared" si="2"/>
        <v>23221.207818115203</v>
      </c>
      <c r="G13" s="25">
        <f t="shared" si="2"/>
        <v>23559.107544057886</v>
      </c>
      <c r="H13" s="25">
        <f t="shared" si="2"/>
        <v>24157.125067485915</v>
      </c>
      <c r="I13" s="25">
        <f t="shared" si="2"/>
        <v>24416.97539370971</v>
      </c>
      <c r="J13" s="25">
        <f t="shared" si="2"/>
        <v>25038.964330436494</v>
      </c>
      <c r="K13" s="25">
        <f t="shared" si="2"/>
        <v>24932.032784857503</v>
      </c>
      <c r="L13" s="25">
        <f t="shared" si="2"/>
        <v>23978.542812465104</v>
      </c>
      <c r="M13" s="25">
        <f t="shared" si="2"/>
        <v>23398.8570375063</v>
      </c>
      <c r="N13" s="25">
        <f t="shared" si="2"/>
        <v>23125.919983363394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8881.674985083393</v>
      </c>
      <c r="D14" s="28">
        <v>8538.983402954696</v>
      </c>
      <c r="E14" s="28">
        <v>8395.995065263896</v>
      </c>
      <c r="F14" s="28">
        <v>8366.387003008904</v>
      </c>
      <c r="G14" s="28">
        <v>8484.567330219093</v>
      </c>
      <c r="H14" s="28">
        <v>8813.383668921906</v>
      </c>
      <c r="I14" s="28">
        <v>8914.3453730857</v>
      </c>
      <c r="J14" s="28">
        <v>9136.910221929198</v>
      </c>
      <c r="K14" s="28">
        <v>9055.2888265556</v>
      </c>
      <c r="L14" s="28">
        <v>8614.493953512905</v>
      </c>
      <c r="M14" s="28">
        <v>8365.116365787602</v>
      </c>
      <c r="N14" s="28">
        <v>8254.663350426204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9620.156018045695</v>
      </c>
      <c r="D16" s="28">
        <v>9466.258313108801</v>
      </c>
      <c r="E16" s="28">
        <v>9378.280558002692</v>
      </c>
      <c r="F16" s="28">
        <v>9369.218970835598</v>
      </c>
      <c r="G16" s="28">
        <v>9565.962173884996</v>
      </c>
      <c r="H16" s="28">
        <v>9760.198335575706</v>
      </c>
      <c r="I16" s="28">
        <v>9740.790820190507</v>
      </c>
      <c r="J16" s="28">
        <v>10054.254871667596</v>
      </c>
      <c r="K16" s="28">
        <v>10045.464752020702</v>
      </c>
      <c r="L16" s="28">
        <v>9677.023048466897</v>
      </c>
      <c r="M16" s="28">
        <v>9463.888330837897</v>
      </c>
      <c r="N16" s="28">
        <v>9331.801925007689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5762.0767654659985</v>
      </c>
      <c r="D17" s="28">
        <v>5671.868523944098</v>
      </c>
      <c r="E17" s="28">
        <v>5578.570913321504</v>
      </c>
      <c r="F17" s="28">
        <v>5485.6018442707</v>
      </c>
      <c r="G17" s="28">
        <v>5508.5780399538</v>
      </c>
      <c r="H17" s="28">
        <v>5583.543062988301</v>
      </c>
      <c r="I17" s="28">
        <v>5761.839200433501</v>
      </c>
      <c r="J17" s="28">
        <v>5847.7992368397045</v>
      </c>
      <c r="K17" s="28">
        <v>5831.279206281201</v>
      </c>
      <c r="L17" s="28">
        <v>5687.025810485302</v>
      </c>
      <c r="M17" s="28">
        <v>5569.852340880801</v>
      </c>
      <c r="N17" s="28">
        <v>5539.4547079295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2794.8906087637997</v>
      </c>
      <c r="D18" s="25">
        <v>2760.1501631032006</v>
      </c>
      <c r="E18" s="25">
        <v>2950.9414612209994</v>
      </c>
      <c r="F18" s="25">
        <v>2995.2890809910004</v>
      </c>
      <c r="G18" s="25">
        <v>3227.3296475029</v>
      </c>
      <c r="H18" s="25">
        <v>3968.7746384462002</v>
      </c>
      <c r="I18" s="25">
        <v>4467.180033414401</v>
      </c>
      <c r="J18" s="25">
        <v>4596.6152754139985</v>
      </c>
      <c r="K18" s="25">
        <v>4983.3282224443</v>
      </c>
      <c r="L18" s="25">
        <v>4811.0176099714</v>
      </c>
      <c r="M18" s="25">
        <v>4724.742989921901</v>
      </c>
      <c r="N18" s="25">
        <v>5274.923741633897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27058.798377358908</v>
      </c>
      <c r="D19" s="13">
        <f t="shared" si="3"/>
        <v>26437.260403110795</v>
      </c>
      <c r="E19" s="13">
        <f t="shared" si="3"/>
        <v>26303.7879978091</v>
      </c>
      <c r="F19" s="13">
        <f t="shared" si="3"/>
        <v>26216.496899106198</v>
      </c>
      <c r="G19" s="13">
        <f t="shared" si="3"/>
        <v>26786.437191560795</v>
      </c>
      <c r="H19" s="13">
        <f t="shared" si="3"/>
        <v>28125.89970593211</v>
      </c>
      <c r="I19" s="13">
        <f t="shared" si="3"/>
        <v>28884.155427124104</v>
      </c>
      <c r="J19" s="13">
        <f t="shared" si="3"/>
        <v>29635.5796058505</v>
      </c>
      <c r="K19" s="13">
        <f t="shared" si="3"/>
        <v>29915.36100730179</v>
      </c>
      <c r="L19" s="13">
        <f t="shared" si="3"/>
        <v>28789.560422436494</v>
      </c>
      <c r="M19" s="13">
        <f t="shared" si="3"/>
        <v>28123.600027428212</v>
      </c>
      <c r="N19" s="13">
        <f t="shared" si="3"/>
        <v>28400.843724997303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12542.935002256103</v>
      </c>
      <c r="D20" s="28">
        <v>12346.7202241006</v>
      </c>
      <c r="E20" s="28">
        <v>12475.268017100203</v>
      </c>
      <c r="F20" s="28">
        <v>12444.195380039804</v>
      </c>
      <c r="G20" s="28">
        <v>12433.590525705897</v>
      </c>
      <c r="H20" s="28">
        <v>12751.083450827207</v>
      </c>
      <c r="I20" s="28">
        <v>13179.391143970804</v>
      </c>
      <c r="J20" s="28">
        <v>13174.273692787905</v>
      </c>
      <c r="K20" s="28">
        <v>13110.249427646397</v>
      </c>
      <c r="L20" s="28">
        <v>13033.8911273861</v>
      </c>
      <c r="M20" s="28">
        <v>12859.5126628448</v>
      </c>
      <c r="N20" s="28">
        <v>12776.4720492172</v>
      </c>
      <c r="O20" s="27" t="s">
        <v>44</v>
      </c>
      <c r="Q20" s="15"/>
    </row>
    <row r="21" spans="1:17" ht="13.5">
      <c r="A21" s="11"/>
      <c r="B21" s="27" t="s">
        <v>64</v>
      </c>
      <c r="C21" s="28">
        <v>5920.824879981805</v>
      </c>
      <c r="D21" s="28">
        <v>5745.730384972596</v>
      </c>
      <c r="E21" s="28">
        <v>5715.562186709501</v>
      </c>
      <c r="F21" s="28">
        <v>5690.799820991496</v>
      </c>
      <c r="G21" s="28">
        <v>5852.943390105799</v>
      </c>
      <c r="H21" s="28">
        <v>6130.240913686999</v>
      </c>
      <c r="I21" s="28">
        <v>6504.610781686599</v>
      </c>
      <c r="J21" s="28">
        <v>6870.2799495023955</v>
      </c>
      <c r="K21" s="28">
        <v>6779.399646395998</v>
      </c>
      <c r="L21" s="28">
        <v>6282.905363952397</v>
      </c>
      <c r="M21" s="28">
        <v>6043.972579682204</v>
      </c>
      <c r="N21" s="28">
        <v>5947.842086681298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4728.280165288598</v>
      </c>
      <c r="D22" s="28">
        <v>4589.832581680999</v>
      </c>
      <c r="E22" s="28">
        <v>4403.496930988601</v>
      </c>
      <c r="F22" s="28">
        <v>4362.184627684199</v>
      </c>
      <c r="G22" s="28">
        <v>4522.295894714099</v>
      </c>
      <c r="H22" s="28">
        <v>5031.935122242401</v>
      </c>
      <c r="I22" s="28">
        <v>4882.7714933651</v>
      </c>
      <c r="J22" s="28">
        <v>5053.6401775021</v>
      </c>
      <c r="K22" s="28">
        <v>5567.200712137701</v>
      </c>
      <c r="L22" s="28">
        <v>5364.347735560302</v>
      </c>
      <c r="M22" s="28">
        <v>5287.776561999404</v>
      </c>
      <c r="N22" s="28">
        <v>5790.232393761701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1138.0727226216998</v>
      </c>
      <c r="D23" s="28">
        <v>1113.1618124956003</v>
      </c>
      <c r="E23" s="28">
        <v>1106.6530337800996</v>
      </c>
      <c r="F23" s="28">
        <v>1143.5855271363</v>
      </c>
      <c r="G23" s="28">
        <v>1369.8190440338</v>
      </c>
      <c r="H23" s="28">
        <v>1466.544428708</v>
      </c>
      <c r="I23" s="28">
        <v>1534.0832683257</v>
      </c>
      <c r="J23" s="28">
        <v>1607.2502910359003</v>
      </c>
      <c r="K23" s="28">
        <v>1537.4059227144003</v>
      </c>
      <c r="L23" s="28">
        <v>1424.9462566458003</v>
      </c>
      <c r="M23" s="28">
        <v>1363.6905854373</v>
      </c>
      <c r="N23" s="28">
        <v>1349.8997309013998</v>
      </c>
      <c r="O23" s="36" t="s">
        <v>65</v>
      </c>
      <c r="Q23" s="15"/>
    </row>
    <row r="24" spans="1:17" ht="13.5">
      <c r="A24" s="35"/>
      <c r="B24" s="36" t="s">
        <v>47</v>
      </c>
      <c r="C24" s="28">
        <v>14.5620841234</v>
      </c>
      <c r="D24" s="28">
        <v>13.9019015755</v>
      </c>
      <c r="E24" s="28">
        <v>13.3086650054</v>
      </c>
      <c r="F24" s="28">
        <v>13.34147859</v>
      </c>
      <c r="G24" s="28">
        <v>13.649366316800002</v>
      </c>
      <c r="H24" s="28">
        <v>14.002063120899999</v>
      </c>
      <c r="I24" s="28">
        <v>14.3699952182</v>
      </c>
      <c r="J24" s="28">
        <v>14.310195455799999</v>
      </c>
      <c r="K24" s="28">
        <v>13.549382572399999</v>
      </c>
      <c r="L24" s="28">
        <v>13.023283579200001</v>
      </c>
      <c r="M24" s="28">
        <v>12.789730418</v>
      </c>
      <c r="N24" s="28">
        <v>13.8811211867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2714.123523087302</v>
      </c>
      <c r="D25" s="28">
        <v>2627.9134982855</v>
      </c>
      <c r="E25" s="28">
        <v>2589.499164225296</v>
      </c>
      <c r="F25" s="28">
        <v>2562.390064664403</v>
      </c>
      <c r="G25" s="28">
        <v>2594.1389706844016</v>
      </c>
      <c r="H25" s="28">
        <v>2732.0937273466006</v>
      </c>
      <c r="I25" s="28">
        <v>2768.928744557701</v>
      </c>
      <c r="J25" s="28">
        <v>2915.825299566399</v>
      </c>
      <c r="K25" s="28">
        <v>2907.5559158348997</v>
      </c>
      <c r="L25" s="28">
        <v>2670.4466553126954</v>
      </c>
      <c r="M25" s="28">
        <v>2555.8579070465007</v>
      </c>
      <c r="N25" s="28">
        <v>2522.5163432490044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27058.798377358922</v>
      </c>
      <c r="D26" s="13">
        <f t="shared" si="4"/>
        <v>26437.260403110828</v>
      </c>
      <c r="E26" s="13">
        <f t="shared" si="4"/>
        <v>26303.787997809126</v>
      </c>
      <c r="F26" s="13">
        <f t="shared" si="4"/>
        <v>26216.496899106205</v>
      </c>
      <c r="G26" s="13">
        <f t="shared" si="4"/>
        <v>26786.437191560806</v>
      </c>
      <c r="H26" s="13">
        <f t="shared" si="4"/>
        <v>28125.899705932086</v>
      </c>
      <c r="I26" s="13">
        <f t="shared" si="4"/>
        <v>28884.155427124024</v>
      </c>
      <c r="J26" s="13">
        <f t="shared" si="4"/>
        <v>29635.579605850467</v>
      </c>
      <c r="K26" s="13">
        <f t="shared" si="4"/>
        <v>29915.361007301843</v>
      </c>
      <c r="L26" s="13">
        <f t="shared" si="4"/>
        <v>28789.560422436483</v>
      </c>
      <c r="M26" s="13">
        <f t="shared" si="4"/>
        <v>28123.600027428234</v>
      </c>
      <c r="N26" s="13">
        <f t="shared" si="4"/>
        <v>28400.843724997278</v>
      </c>
      <c r="O26" s="34" t="s">
        <v>51</v>
      </c>
      <c r="Q26" s="15"/>
    </row>
    <row r="27" spans="1:17" ht="13.5">
      <c r="A27" s="35"/>
      <c r="B27" s="27" t="s">
        <v>52</v>
      </c>
      <c r="C27" s="28">
        <v>19193.08925715962</v>
      </c>
      <c r="D27" s="28">
        <v>18797.769058036425</v>
      </c>
      <c r="E27" s="28">
        <v>18767.730011391326</v>
      </c>
      <c r="F27" s="28">
        <v>18778.654544005505</v>
      </c>
      <c r="G27" s="28">
        <v>19236.386185906904</v>
      </c>
      <c r="H27" s="28">
        <v>20342.98499236379</v>
      </c>
      <c r="I27" s="28">
        <v>20837.519442367524</v>
      </c>
      <c r="J27" s="28">
        <v>21426.175212775168</v>
      </c>
      <c r="K27" s="28">
        <v>21756.941526175247</v>
      </c>
      <c r="L27" s="28">
        <v>20879.355722093784</v>
      </c>
      <c r="M27" s="28">
        <v>20455.248356466225</v>
      </c>
      <c r="N27" s="28">
        <v>20798.564929086177</v>
      </c>
      <c r="O27" s="27" t="s">
        <v>53</v>
      </c>
      <c r="Q27" s="15"/>
    </row>
    <row r="28" spans="1:17" ht="13.5">
      <c r="A28" s="35"/>
      <c r="B28" s="27" t="s">
        <v>54</v>
      </c>
      <c r="C28" s="28">
        <v>7865.709120199303</v>
      </c>
      <c r="D28" s="28">
        <v>7639.491345074402</v>
      </c>
      <c r="E28" s="28">
        <v>7536.057986417799</v>
      </c>
      <c r="F28" s="28">
        <v>7437.8423551007</v>
      </c>
      <c r="G28" s="28">
        <v>7550.051005653902</v>
      </c>
      <c r="H28" s="28">
        <v>7782.914713568297</v>
      </c>
      <c r="I28" s="28">
        <v>8046.6359847565</v>
      </c>
      <c r="J28" s="28">
        <v>8209.4043930753</v>
      </c>
      <c r="K28" s="28">
        <v>8158.419481126597</v>
      </c>
      <c r="L28" s="28">
        <v>7910.204700342699</v>
      </c>
      <c r="M28" s="28">
        <v>7668.351670962007</v>
      </c>
      <c r="N28" s="28">
        <v>7602.278795911101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99.99999999999999</v>
      </c>
      <c r="D33" s="37">
        <f t="shared" si="5"/>
        <v>99.99999999999999</v>
      </c>
      <c r="E33" s="37">
        <f t="shared" si="5"/>
        <v>99.99999999999999</v>
      </c>
      <c r="F33" s="37">
        <f t="shared" si="5"/>
        <v>99.99999999999999</v>
      </c>
      <c r="G33" s="37">
        <f t="shared" si="5"/>
        <v>100</v>
      </c>
      <c r="H33" s="37">
        <f t="shared" si="5"/>
        <v>100</v>
      </c>
      <c r="I33" s="37">
        <f t="shared" si="5"/>
        <v>100</v>
      </c>
      <c r="J33" s="37">
        <f t="shared" si="5"/>
        <v>100</v>
      </c>
      <c r="K33" s="37">
        <f t="shared" si="5"/>
        <v>100</v>
      </c>
      <c r="L33" s="37">
        <f t="shared" si="5"/>
        <v>100</v>
      </c>
      <c r="M33" s="37">
        <f t="shared" si="5"/>
        <v>100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1.9869330880633738</v>
      </c>
      <c r="D35" s="39">
        <f t="shared" si="7"/>
        <v>2.0217340311922305</v>
      </c>
      <c r="E35" s="39">
        <f t="shared" si="7"/>
        <v>2.788722736605839</v>
      </c>
      <c r="F35" s="39">
        <f t="shared" si="7"/>
        <v>2.9857184119312508</v>
      </c>
      <c r="G35" s="39">
        <f t="shared" si="7"/>
        <v>3.661560881717803</v>
      </c>
      <c r="H35" s="39">
        <f t="shared" si="7"/>
        <v>3.5567716699345566</v>
      </c>
      <c r="I35" s="39">
        <f t="shared" si="7"/>
        <v>4.258614494525572</v>
      </c>
      <c r="J35" s="39">
        <f t="shared" si="7"/>
        <v>4.192440045546541</v>
      </c>
      <c r="K35" s="39">
        <f t="shared" si="7"/>
        <v>4.123570101069491</v>
      </c>
      <c r="L35" s="39">
        <f t="shared" si="7"/>
        <v>4.299645941699795</v>
      </c>
      <c r="M35" s="39">
        <f t="shared" si="7"/>
        <v>4.335820762514265</v>
      </c>
      <c r="N35" s="39">
        <f t="shared" si="7"/>
        <v>5.231489528590557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98.01306691193662</v>
      </c>
      <c r="D36" s="39">
        <f t="shared" si="8"/>
        <v>97.97826596880776</v>
      </c>
      <c r="E36" s="39">
        <f t="shared" si="8"/>
        <v>97.21127726339415</v>
      </c>
      <c r="F36" s="39">
        <f t="shared" si="8"/>
        <v>97.01428158806874</v>
      </c>
      <c r="G36" s="39">
        <f t="shared" si="8"/>
        <v>96.3384391182822</v>
      </c>
      <c r="H36" s="39">
        <f t="shared" si="8"/>
        <v>96.44322833006544</v>
      </c>
      <c r="I36" s="39">
        <f t="shared" si="8"/>
        <v>95.74138550547443</v>
      </c>
      <c r="J36" s="39">
        <f t="shared" si="8"/>
        <v>95.80755995445345</v>
      </c>
      <c r="K36" s="39">
        <f t="shared" si="8"/>
        <v>95.87642989893051</v>
      </c>
      <c r="L36" s="39">
        <f t="shared" si="8"/>
        <v>95.7003540583002</v>
      </c>
      <c r="M36" s="39">
        <f t="shared" si="8"/>
        <v>95.66417923748574</v>
      </c>
      <c r="N36" s="39">
        <f t="shared" si="8"/>
        <v>94.76851047140944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100</v>
      </c>
      <c r="D37" s="37">
        <f t="shared" si="9"/>
        <v>100</v>
      </c>
      <c r="E37" s="37">
        <f t="shared" si="9"/>
        <v>100.00000000000001</v>
      </c>
      <c r="F37" s="37">
        <f t="shared" si="9"/>
        <v>99.99999999999999</v>
      </c>
      <c r="G37" s="37">
        <f t="shared" si="9"/>
        <v>100.00000000000003</v>
      </c>
      <c r="H37" s="37">
        <f t="shared" si="9"/>
        <v>100</v>
      </c>
      <c r="I37" s="37">
        <f t="shared" si="9"/>
        <v>99.99999999999999</v>
      </c>
      <c r="J37" s="37">
        <f t="shared" si="9"/>
        <v>100.00000000000001</v>
      </c>
      <c r="K37" s="37">
        <f t="shared" si="9"/>
        <v>100</v>
      </c>
      <c r="L37" s="37">
        <f t="shared" si="9"/>
        <v>100</v>
      </c>
      <c r="M37" s="37">
        <f t="shared" si="9"/>
        <v>100</v>
      </c>
      <c r="N37" s="37">
        <f t="shared" si="9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89.67104684477641</v>
      </c>
      <c r="D38" s="40">
        <f aca="true" t="shared" si="10" ref="D38:N38">+D39+D41+D42</f>
        <v>89.55962107640161</v>
      </c>
      <c r="E38" s="40">
        <f t="shared" si="10"/>
        <v>88.7813060937581</v>
      </c>
      <c r="F38" s="40">
        <f t="shared" si="10"/>
        <v>88.57479283933957</v>
      </c>
      <c r="G38" s="40">
        <f t="shared" si="10"/>
        <v>87.9516278166337</v>
      </c>
      <c r="H38" s="40">
        <f t="shared" si="10"/>
        <v>85.88925268190039</v>
      </c>
      <c r="I38" s="40">
        <f t="shared" si="10"/>
        <v>84.53415041099166</v>
      </c>
      <c r="J38" s="40">
        <f t="shared" si="10"/>
        <v>84.48953812765464</v>
      </c>
      <c r="K38" s="40">
        <f t="shared" si="10"/>
        <v>83.34190845556583</v>
      </c>
      <c r="L38" s="40">
        <f t="shared" si="10"/>
        <v>83.28902025811398</v>
      </c>
      <c r="M38" s="40">
        <f t="shared" si="10"/>
        <v>83.20007756718917</v>
      </c>
      <c r="N38" s="40">
        <f t="shared" si="10"/>
        <v>81.4268766353898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32.823611977222996</v>
      </c>
      <c r="D39" s="39">
        <f t="shared" si="11"/>
        <v>32.2990479072103</v>
      </c>
      <c r="E39" s="39">
        <f t="shared" si="11"/>
        <v>31.91933825638809</v>
      </c>
      <c r="F39" s="39">
        <f t="shared" si="11"/>
        <v>31.91268091693112</v>
      </c>
      <c r="G39" s="39">
        <f t="shared" si="11"/>
        <v>31.674863176250266</v>
      </c>
      <c r="H39" s="39">
        <f t="shared" si="11"/>
        <v>31.335472859782154</v>
      </c>
      <c r="I39" s="39">
        <f t="shared" si="11"/>
        <v>30.862406192131715</v>
      </c>
      <c r="J39" s="39">
        <f t="shared" si="11"/>
        <v>30.83088079750409</v>
      </c>
      <c r="K39" s="39">
        <f t="shared" si="11"/>
        <v>30.269695974403803</v>
      </c>
      <c r="L39" s="39">
        <f t="shared" si="11"/>
        <v>29.92228372753962</v>
      </c>
      <c r="M39" s="39">
        <f t="shared" si="11"/>
        <v>29.744116534260645</v>
      </c>
      <c r="N39" s="39">
        <f t="shared" si="11"/>
        <v>29.064852545774116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35.55278354893704</v>
      </c>
      <c r="D41" s="39">
        <f t="shared" si="13"/>
        <v>35.806502522458544</v>
      </c>
      <c r="E41" s="39">
        <f t="shared" si="13"/>
        <v>35.65372621914317</v>
      </c>
      <c r="F41" s="39">
        <f t="shared" si="13"/>
        <v>35.73787530383215</v>
      </c>
      <c r="G41" s="39">
        <f t="shared" si="13"/>
        <v>35.71196163743197</v>
      </c>
      <c r="H41" s="39">
        <f t="shared" si="13"/>
        <v>34.70181732005947</v>
      </c>
      <c r="I41" s="39">
        <f t="shared" si="13"/>
        <v>33.723647709786476</v>
      </c>
      <c r="J41" s="39">
        <f t="shared" si="13"/>
        <v>33.92629739451001</v>
      </c>
      <c r="K41" s="39">
        <f t="shared" si="13"/>
        <v>33.57962068239385</v>
      </c>
      <c r="L41" s="39">
        <f t="shared" si="13"/>
        <v>33.61295867833162</v>
      </c>
      <c r="M41" s="39">
        <f t="shared" si="13"/>
        <v>33.651055773827025</v>
      </c>
      <c r="N41" s="39">
        <f t="shared" si="13"/>
        <v>32.857481331775396</v>
      </c>
      <c r="O41" s="29" t="s">
        <v>39</v>
      </c>
    </row>
    <row r="42" spans="2:15" ht="13.5">
      <c r="B42" s="27" t="s">
        <v>48</v>
      </c>
      <c r="C42" s="39">
        <f t="shared" si="13"/>
        <v>21.294651318616367</v>
      </c>
      <c r="D42" s="39">
        <f t="shared" si="13"/>
        <v>21.454070646732763</v>
      </c>
      <c r="E42" s="39">
        <f t="shared" si="13"/>
        <v>21.208241618226843</v>
      </c>
      <c r="F42" s="39">
        <f t="shared" si="13"/>
        <v>20.9242366185763</v>
      </c>
      <c r="G42" s="39">
        <f t="shared" si="13"/>
        <v>20.56480300295146</v>
      </c>
      <c r="H42" s="39">
        <f t="shared" si="13"/>
        <v>19.85196250205877</v>
      </c>
      <c r="I42" s="39">
        <f t="shared" si="13"/>
        <v>19.948096509073473</v>
      </c>
      <c r="J42" s="39">
        <f t="shared" si="13"/>
        <v>19.73235993564055</v>
      </c>
      <c r="K42" s="39">
        <f t="shared" si="13"/>
        <v>19.492591798768167</v>
      </c>
      <c r="L42" s="39">
        <f t="shared" si="13"/>
        <v>19.753777852242735</v>
      </c>
      <c r="M42" s="39">
        <f t="shared" si="13"/>
        <v>19.80490525910151</v>
      </c>
      <c r="N42" s="39">
        <f t="shared" si="13"/>
        <v>19.504542757840294</v>
      </c>
      <c r="O42" s="29"/>
    </row>
    <row r="43" spans="2:15" ht="13.5">
      <c r="B43" s="33" t="s">
        <v>40</v>
      </c>
      <c r="C43" s="40">
        <f aca="true" t="shared" si="14" ref="C43:N43">C18/C$12*100</f>
        <v>10.328953155223589</v>
      </c>
      <c r="D43" s="40">
        <f t="shared" si="14"/>
        <v>10.440378923598383</v>
      </c>
      <c r="E43" s="40">
        <f t="shared" si="14"/>
        <v>11.218693906241912</v>
      </c>
      <c r="F43" s="40">
        <f t="shared" si="14"/>
        <v>11.425207160660426</v>
      </c>
      <c r="G43" s="40">
        <f t="shared" si="14"/>
        <v>12.04837218336632</v>
      </c>
      <c r="H43" s="40">
        <f t="shared" si="14"/>
        <v>14.110747318099603</v>
      </c>
      <c r="I43" s="40">
        <f t="shared" si="14"/>
        <v>15.465849589008327</v>
      </c>
      <c r="J43" s="40">
        <f t="shared" si="14"/>
        <v>15.51046187234536</v>
      </c>
      <c r="K43" s="40">
        <f t="shared" si="14"/>
        <v>16.658091544434175</v>
      </c>
      <c r="L43" s="40">
        <f t="shared" si="14"/>
        <v>16.71097974188602</v>
      </c>
      <c r="M43" s="40">
        <f t="shared" si="14"/>
        <v>16.799922432810824</v>
      </c>
      <c r="N43" s="40">
        <f t="shared" si="14"/>
        <v>18.573123364610183</v>
      </c>
      <c r="O43" s="33" t="s">
        <v>41</v>
      </c>
    </row>
    <row r="44" spans="2:15" ht="13.5">
      <c r="B44" s="34" t="s">
        <v>42</v>
      </c>
      <c r="C44" s="37">
        <f>+C45+C46+C47+C48+C49+C50</f>
        <v>99.99999999999999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100</v>
      </c>
      <c r="G44" s="37">
        <f t="shared" si="15"/>
        <v>100</v>
      </c>
      <c r="H44" s="37">
        <f t="shared" si="15"/>
        <v>100</v>
      </c>
      <c r="I44" s="37">
        <f t="shared" si="15"/>
        <v>100</v>
      </c>
      <c r="J44" s="37">
        <f t="shared" si="15"/>
        <v>100</v>
      </c>
      <c r="K44" s="37">
        <f t="shared" si="15"/>
        <v>100.00000000000003</v>
      </c>
      <c r="L44" s="37">
        <f t="shared" si="15"/>
        <v>100</v>
      </c>
      <c r="M44" s="37">
        <f t="shared" si="15"/>
        <v>99.99999999999999</v>
      </c>
      <c r="N44" s="37">
        <f t="shared" si="15"/>
        <v>100.00000000000001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46.35436809622425</v>
      </c>
      <c r="D45" s="39">
        <f t="shared" si="16"/>
        <v>46.70196546782812</v>
      </c>
      <c r="E45" s="39">
        <f t="shared" si="16"/>
        <v>47.427648132426</v>
      </c>
      <c r="F45" s="39">
        <f t="shared" si="16"/>
        <v>47.46704118376726</v>
      </c>
      <c r="G45" s="39">
        <f t="shared" si="16"/>
        <v>46.41748522503457</v>
      </c>
      <c r="H45" s="39">
        <f t="shared" si="16"/>
        <v>45.3357353334295</v>
      </c>
      <c r="I45" s="39">
        <f t="shared" si="16"/>
        <v>45.62844559268123</v>
      </c>
      <c r="J45" s="39">
        <f t="shared" si="16"/>
        <v>44.45424678040415</v>
      </c>
      <c r="K45" s="39">
        <f t="shared" si="16"/>
        <v>43.82447340162943</v>
      </c>
      <c r="L45" s="39">
        <f t="shared" si="16"/>
        <v>45.27297720471074</v>
      </c>
      <c r="M45" s="39">
        <f t="shared" si="16"/>
        <v>45.72498773380098</v>
      </c>
      <c r="N45" s="39">
        <f t="shared" si="16"/>
        <v>44.986241158645065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21.881329678467825</v>
      </c>
      <c r="D46" s="39">
        <f t="shared" si="17"/>
        <v>21.73345610461405</v>
      </c>
      <c r="E46" s="39">
        <f t="shared" si="17"/>
        <v>21.72904597309544</v>
      </c>
      <c r="F46" s="39">
        <f t="shared" si="17"/>
        <v>21.706942170391624</v>
      </c>
      <c r="G46" s="39">
        <f t="shared" si="17"/>
        <v>21.85039894723214</v>
      </c>
      <c r="H46" s="39">
        <f t="shared" si="17"/>
        <v>21.79571490256738</v>
      </c>
      <c r="I46" s="39">
        <f t="shared" si="17"/>
        <v>22.519650256342082</v>
      </c>
      <c r="J46" s="39">
        <f t="shared" si="17"/>
        <v>23.182539504461392</v>
      </c>
      <c r="K46" s="39">
        <f t="shared" si="17"/>
        <v>22.66193493283023</v>
      </c>
      <c r="L46" s="39">
        <f t="shared" si="17"/>
        <v>21.823554343177666</v>
      </c>
      <c r="M46" s="39">
        <f t="shared" si="17"/>
        <v>21.490750024135156</v>
      </c>
      <c r="N46" s="39">
        <f t="shared" si="17"/>
        <v>20.94248376658698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17.474095114456095</v>
      </c>
      <c r="D47" s="39">
        <f t="shared" si="18"/>
        <v>17.361226207617666</v>
      </c>
      <c r="E47" s="39">
        <f t="shared" si="18"/>
        <v>16.740923137592873</v>
      </c>
      <c r="F47" s="39">
        <f t="shared" si="18"/>
        <v>16.639082805273343</v>
      </c>
      <c r="G47" s="39">
        <f t="shared" si="18"/>
        <v>16.88278236621506</v>
      </c>
      <c r="H47" s="39">
        <f t="shared" si="18"/>
        <v>17.890752562063295</v>
      </c>
      <c r="I47" s="39">
        <f t="shared" si="18"/>
        <v>16.904671163692253</v>
      </c>
      <c r="J47" s="39">
        <f t="shared" si="18"/>
        <v>17.052611235261406</v>
      </c>
      <c r="K47" s="39">
        <f t="shared" si="18"/>
        <v>18.609839643181473</v>
      </c>
      <c r="L47" s="39">
        <f t="shared" si="18"/>
        <v>18.632961590409415</v>
      </c>
      <c r="M47" s="39">
        <f t="shared" si="18"/>
        <v>18.801919230974605</v>
      </c>
      <c r="N47" s="39">
        <f t="shared" si="18"/>
        <v>20.387536545843414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4.205924840971383</v>
      </c>
      <c r="D48" s="39">
        <f t="shared" si="19"/>
        <v>4.210579294232082</v>
      </c>
      <c r="E48" s="39">
        <f t="shared" si="19"/>
        <v>4.207200247630779</v>
      </c>
      <c r="F48" s="39">
        <f t="shared" si="19"/>
        <v>4.3620836587640675</v>
      </c>
      <c r="G48" s="39">
        <f t="shared" si="19"/>
        <v>5.113853082579301</v>
      </c>
      <c r="H48" s="39">
        <f t="shared" si="19"/>
        <v>5.214213390651774</v>
      </c>
      <c r="I48" s="39">
        <f t="shared" si="19"/>
        <v>5.3111584730121475</v>
      </c>
      <c r="J48" s="39">
        <f t="shared" si="19"/>
        <v>5.4233806539710985</v>
      </c>
      <c r="K48" s="39">
        <f t="shared" si="19"/>
        <v>5.1391855921081735</v>
      </c>
      <c r="L48" s="39">
        <f t="shared" si="19"/>
        <v>4.949524187716672</v>
      </c>
      <c r="M48" s="39">
        <f t="shared" si="19"/>
        <v>4.848919000794095</v>
      </c>
      <c r="N48" s="39">
        <f t="shared" si="19"/>
        <v>4.75302686065369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0.053816447871479135</v>
      </c>
      <c r="D49" s="39">
        <f t="shared" si="20"/>
        <v>0.05258450143292534</v>
      </c>
      <c r="E49" s="39">
        <f t="shared" si="20"/>
        <v>0.050596001634853914</v>
      </c>
      <c r="F49" s="39">
        <f t="shared" si="20"/>
        <v>0.05088963121710915</v>
      </c>
      <c r="G49" s="39">
        <f t="shared" si="20"/>
        <v>0.05095625901715778</v>
      </c>
      <c r="H49" s="39">
        <f t="shared" si="20"/>
        <v>0.049783520766614936</v>
      </c>
      <c r="I49" s="39">
        <f t="shared" si="20"/>
        <v>0.04975044277980043</v>
      </c>
      <c r="J49" s="39">
        <f t="shared" si="20"/>
        <v>0.04828721302611188</v>
      </c>
      <c r="K49" s="39">
        <f t="shared" si="20"/>
        <v>0.04529239198916183</v>
      </c>
      <c r="L49" s="39">
        <f t="shared" si="20"/>
        <v>0.04523613208435999</v>
      </c>
      <c r="M49" s="39">
        <f t="shared" si="20"/>
        <v>0.045476860734495264</v>
      </c>
      <c r="N49" s="39">
        <f t="shared" si="20"/>
        <v>0.04887573524614124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10.030465822008967</v>
      </c>
      <c r="D50" s="39">
        <f t="shared" si="21"/>
        <v>9.94018842427516</v>
      </c>
      <c r="E50" s="39">
        <f t="shared" si="21"/>
        <v>9.844586507620049</v>
      </c>
      <c r="F50" s="39">
        <f t="shared" si="21"/>
        <v>9.773960550586615</v>
      </c>
      <c r="G50" s="39">
        <f t="shared" si="21"/>
        <v>9.684524119921772</v>
      </c>
      <c r="H50" s="39">
        <f t="shared" si="21"/>
        <v>9.713800290521435</v>
      </c>
      <c r="I50" s="39">
        <f t="shared" si="21"/>
        <v>9.586324071492486</v>
      </c>
      <c r="J50" s="39">
        <f t="shared" si="21"/>
        <v>9.838934612875843</v>
      </c>
      <c r="K50" s="39">
        <f t="shared" si="21"/>
        <v>9.719274038261542</v>
      </c>
      <c r="L50" s="39">
        <f t="shared" si="21"/>
        <v>9.27574654190115</v>
      </c>
      <c r="M50" s="39">
        <f t="shared" si="21"/>
        <v>9.087947149560652</v>
      </c>
      <c r="N50" s="39">
        <f t="shared" si="21"/>
        <v>8.881835933024712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100</v>
      </c>
      <c r="D51" s="37">
        <f t="shared" si="22"/>
        <v>99.99999999999999</v>
      </c>
      <c r="E51" s="37">
        <f t="shared" si="22"/>
        <v>99.99999999999999</v>
      </c>
      <c r="F51" s="37">
        <f t="shared" si="22"/>
        <v>100</v>
      </c>
      <c r="G51" s="37">
        <f t="shared" si="22"/>
        <v>100</v>
      </c>
      <c r="H51" s="37">
        <f t="shared" si="22"/>
        <v>99.99999999999999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</v>
      </c>
      <c r="N51" s="37">
        <f t="shared" si="22"/>
        <v>99.99999999999999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70.93104797003541</v>
      </c>
      <c r="D52" s="39">
        <f t="shared" si="23"/>
        <v>71.1033169527071</v>
      </c>
      <c r="E52" s="39">
        <f t="shared" si="23"/>
        <v>71.34991360542638</v>
      </c>
      <c r="F52" s="39">
        <f t="shared" si="23"/>
        <v>71.62915249995022</v>
      </c>
      <c r="G52" s="39">
        <f t="shared" si="23"/>
        <v>71.81390361226322</v>
      </c>
      <c r="H52" s="39">
        <f t="shared" si="23"/>
        <v>72.328299556843</v>
      </c>
      <c r="I52" s="39">
        <f t="shared" si="23"/>
        <v>72.14169545286339</v>
      </c>
      <c r="J52" s="39">
        <f t="shared" si="23"/>
        <v>72.29882289376702</v>
      </c>
      <c r="K52" s="39">
        <f t="shared" si="23"/>
        <v>72.72832683137182</v>
      </c>
      <c r="L52" s="39">
        <f t="shared" si="23"/>
        <v>72.52405182894678</v>
      </c>
      <c r="M52" s="39">
        <f t="shared" si="23"/>
        <v>72.73339236981305</v>
      </c>
      <c r="N52" s="39">
        <f t="shared" si="23"/>
        <v>73.23220792479526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29.06895202996459</v>
      </c>
      <c r="D53" s="39">
        <f t="shared" si="24"/>
        <v>28.896683047292886</v>
      </c>
      <c r="E53" s="39">
        <f t="shared" si="24"/>
        <v>28.65008639457361</v>
      </c>
      <c r="F53" s="39">
        <f t="shared" si="24"/>
        <v>28.370847500049777</v>
      </c>
      <c r="G53" s="39">
        <f t="shared" si="24"/>
        <v>28.186096387736782</v>
      </c>
      <c r="H53" s="39">
        <f t="shared" si="24"/>
        <v>27.671700443156983</v>
      </c>
      <c r="I53" s="39">
        <f t="shared" si="24"/>
        <v>27.85830454713662</v>
      </c>
      <c r="J53" s="39">
        <f t="shared" si="24"/>
        <v>27.701177106232976</v>
      </c>
      <c r="K53" s="39">
        <f t="shared" si="24"/>
        <v>27.27167316862819</v>
      </c>
      <c r="L53" s="39">
        <f t="shared" si="24"/>
        <v>27.475948171053222</v>
      </c>
      <c r="M53" s="39">
        <f t="shared" si="24"/>
        <v>27.266607630186957</v>
      </c>
      <c r="N53" s="39">
        <f t="shared" si="24"/>
        <v>26.767792075204728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zoomScale="80" zoomScaleNormal="80" workbookViewId="0" topLeftCell="A1">
      <selection activeCell="D76" sqref="D76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14" width="12.00390625" style="8" customWidth="1"/>
    <col min="15" max="15" width="33.28125" style="1" customWidth="1"/>
    <col min="16" max="16" width="7.00390625" style="1" customWidth="1"/>
    <col min="17" max="17" width="11.421875" style="1" customWidth="1"/>
    <col min="18" max="18" width="9.28125" style="1" bestFit="1" customWidth="1"/>
    <col min="19" max="16384" width="9.140625" style="1" customWidth="1"/>
  </cols>
  <sheetData>
    <row r="1" spans="3:15" ht="13.5"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4"/>
    </row>
    <row r="2" spans="1:15" ht="13.5">
      <c r="A2" s="5" t="s">
        <v>0</v>
      </c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8" ht="13.5">
      <c r="A3" s="5" t="s">
        <v>2</v>
      </c>
      <c r="B3" s="66" t="s">
        <v>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R3" s="6"/>
    </row>
    <row r="4" spans="1:14" ht="13.5">
      <c r="A4" s="5"/>
      <c r="B4" s="7"/>
      <c r="D4" s="7"/>
      <c r="E4" s="7"/>
      <c r="I4" s="9"/>
      <c r="N4" s="10"/>
    </row>
    <row r="5" spans="1:16" ht="13.5">
      <c r="A5" s="5"/>
      <c r="B5" s="7"/>
      <c r="C5" s="67">
        <v>1993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P5" s="6"/>
    </row>
    <row r="6" spans="1:15" ht="13.5">
      <c r="A6" s="5"/>
      <c r="B6" s="47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8" t="s">
        <v>17</v>
      </c>
    </row>
    <row r="7" spans="1:19" ht="13.5">
      <c r="A7" s="11" t="s">
        <v>18</v>
      </c>
      <c r="B7" s="45" t="s">
        <v>19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5" t="s">
        <v>20</v>
      </c>
      <c r="S7" s="6"/>
    </row>
    <row r="8" spans="1:19" ht="13.5">
      <c r="A8" s="11" t="s">
        <v>21</v>
      </c>
      <c r="B8" s="12" t="s">
        <v>22</v>
      </c>
      <c r="C8" s="13">
        <f aca="true" t="shared" si="0" ref="C8:N8">+C9+C10+C11</f>
        <v>28398.2797737404</v>
      </c>
      <c r="D8" s="13">
        <f t="shared" si="0"/>
        <v>29604.24986544969</v>
      </c>
      <c r="E8" s="13">
        <f t="shared" si="0"/>
        <v>29708.330768860793</v>
      </c>
      <c r="F8" s="13">
        <f t="shared" si="0"/>
        <v>30337.05588516334</v>
      </c>
      <c r="G8" s="13">
        <f t="shared" si="0"/>
        <v>30687.851919399895</v>
      </c>
      <c r="H8" s="13">
        <f t="shared" si="0"/>
        <v>30284.751947260578</v>
      </c>
      <c r="I8" s="13">
        <f t="shared" si="0"/>
        <v>30725.52024993869</v>
      </c>
      <c r="J8" s="13">
        <f t="shared" si="0"/>
        <v>31247.068740146013</v>
      </c>
      <c r="K8" s="13">
        <f t="shared" si="0"/>
        <v>31428.612461351295</v>
      </c>
      <c r="L8" s="13">
        <f t="shared" si="0"/>
        <v>31358.943576510697</v>
      </c>
      <c r="M8" s="13">
        <f t="shared" si="0"/>
        <v>31737.50553421357</v>
      </c>
      <c r="N8" s="13">
        <f t="shared" si="0"/>
        <v>31444.39120968212</v>
      </c>
      <c r="O8" s="14" t="s">
        <v>23</v>
      </c>
      <c r="P8" s="6"/>
      <c r="Q8" s="15"/>
      <c r="S8" s="6"/>
    </row>
    <row r="9" spans="1:17" ht="13.5">
      <c r="A9" s="11"/>
      <c r="B9" s="16" t="s">
        <v>24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 t="s">
        <v>25</v>
      </c>
      <c r="Q9" s="15"/>
    </row>
    <row r="10" spans="1:17" s="8" customFormat="1" ht="13.5">
      <c r="A10" s="19" t="s">
        <v>0</v>
      </c>
      <c r="B10" s="20" t="s">
        <v>26</v>
      </c>
      <c r="C10" s="17">
        <v>1485.9077632801998</v>
      </c>
      <c r="D10" s="17">
        <v>1495.8452748640998</v>
      </c>
      <c r="E10" s="17">
        <v>1500.8027785387</v>
      </c>
      <c r="F10" s="17">
        <v>1537.8485255462</v>
      </c>
      <c r="G10" s="17">
        <v>1549.6102817720007</v>
      </c>
      <c r="H10" s="17">
        <v>1534.0732092675003</v>
      </c>
      <c r="I10" s="17">
        <v>1534.1225865630997</v>
      </c>
      <c r="J10" s="17">
        <v>1544.0277615995997</v>
      </c>
      <c r="K10" s="17">
        <v>1550.178362840299</v>
      </c>
      <c r="L10" s="17">
        <v>1537.1072352520998</v>
      </c>
      <c r="M10" s="17">
        <v>1535.8397713092004</v>
      </c>
      <c r="N10" s="17">
        <v>1529.954305471999</v>
      </c>
      <c r="O10" s="16" t="s">
        <v>27</v>
      </c>
      <c r="Q10" s="15"/>
    </row>
    <row r="11" spans="1:19" s="8" customFormat="1" ht="13.5">
      <c r="A11" s="19" t="s">
        <v>0</v>
      </c>
      <c r="B11" s="20" t="s">
        <v>28</v>
      </c>
      <c r="C11" s="17">
        <v>26912.3720104602</v>
      </c>
      <c r="D11" s="17">
        <v>28108.40459058559</v>
      </c>
      <c r="E11" s="17">
        <v>28207.527990322094</v>
      </c>
      <c r="F11" s="17">
        <v>28799.20735961714</v>
      </c>
      <c r="G11" s="17">
        <v>29138.241637627892</v>
      </c>
      <c r="H11" s="17">
        <v>28750.67873799308</v>
      </c>
      <c r="I11" s="17">
        <v>29191.397663375592</v>
      </c>
      <c r="J11" s="17">
        <v>29703.040978546414</v>
      </c>
      <c r="K11" s="17">
        <v>29878.434098510996</v>
      </c>
      <c r="L11" s="17">
        <v>29821.836341258597</v>
      </c>
      <c r="M11" s="17">
        <v>30201.66576290437</v>
      </c>
      <c r="N11" s="17">
        <v>29914.43690421012</v>
      </c>
      <c r="O11" s="16" t="s">
        <v>29</v>
      </c>
      <c r="Q11" s="15"/>
      <c r="R11" s="21"/>
      <c r="S11" s="22"/>
    </row>
    <row r="12" spans="1:17" ht="13.5">
      <c r="A12" s="11" t="s">
        <v>0</v>
      </c>
      <c r="B12" s="12" t="s">
        <v>30</v>
      </c>
      <c r="C12" s="13">
        <f aca="true" t="shared" si="1" ref="C12:N12">+C13+C18</f>
        <v>28398.279773740403</v>
      </c>
      <c r="D12" s="13">
        <f t="shared" si="1"/>
        <v>29604.249865449696</v>
      </c>
      <c r="E12" s="13">
        <f t="shared" si="1"/>
        <v>29708.3307688608</v>
      </c>
      <c r="F12" s="13">
        <f t="shared" si="1"/>
        <v>30337.055885163303</v>
      </c>
      <c r="G12" s="13">
        <f t="shared" si="1"/>
        <v>30687.85191939991</v>
      </c>
      <c r="H12" s="13">
        <f t="shared" si="1"/>
        <v>30284.75194726061</v>
      </c>
      <c r="I12" s="13">
        <f t="shared" si="1"/>
        <v>30725.520249938698</v>
      </c>
      <c r="J12" s="13">
        <f t="shared" si="1"/>
        <v>31247.068740146</v>
      </c>
      <c r="K12" s="13">
        <f t="shared" si="1"/>
        <v>31428.612461351306</v>
      </c>
      <c r="L12" s="13">
        <f t="shared" si="1"/>
        <v>31358.9435765107</v>
      </c>
      <c r="M12" s="13">
        <f t="shared" si="1"/>
        <v>31737.505534213597</v>
      </c>
      <c r="N12" s="13">
        <f t="shared" si="1"/>
        <v>31444.391209682097</v>
      </c>
      <c r="O12" s="12" t="s">
        <v>31</v>
      </c>
      <c r="P12" s="23"/>
      <c r="Q12" s="15"/>
    </row>
    <row r="13" spans="1:18" ht="13.5">
      <c r="A13" s="11"/>
      <c r="B13" s="24" t="s">
        <v>32</v>
      </c>
      <c r="C13" s="25">
        <f>+C14+C16+C17</f>
        <v>23119.9564920517</v>
      </c>
      <c r="D13" s="25">
        <f aca="true" t="shared" si="2" ref="D13:N13">+D14+D16+D17</f>
        <v>23193.424060862595</v>
      </c>
      <c r="E13" s="25">
        <f t="shared" si="2"/>
        <v>23261.7251242219</v>
      </c>
      <c r="F13" s="25">
        <f t="shared" si="2"/>
        <v>23714.141410670203</v>
      </c>
      <c r="G13" s="25">
        <f t="shared" si="2"/>
        <v>23763.343787237507</v>
      </c>
      <c r="H13" s="25">
        <f t="shared" si="2"/>
        <v>23153.51358647441</v>
      </c>
      <c r="I13" s="25">
        <f t="shared" si="2"/>
        <v>23011.805152296896</v>
      </c>
      <c r="J13" s="25">
        <f t="shared" si="2"/>
        <v>23411.604751763403</v>
      </c>
      <c r="K13" s="25">
        <f t="shared" si="2"/>
        <v>23531.003572649104</v>
      </c>
      <c r="L13" s="25">
        <f t="shared" si="2"/>
        <v>22876.3257736521</v>
      </c>
      <c r="M13" s="25">
        <f t="shared" si="2"/>
        <v>22615.3259356727</v>
      </c>
      <c r="N13" s="25">
        <f t="shared" si="2"/>
        <v>22428.2150794971</v>
      </c>
      <c r="O13" s="24" t="s">
        <v>33</v>
      </c>
      <c r="P13" s="26"/>
      <c r="Q13" s="15"/>
      <c r="R13" s="6"/>
    </row>
    <row r="14" spans="1:17" ht="13.5">
      <c r="A14" s="11" t="s">
        <v>0</v>
      </c>
      <c r="B14" s="27" t="s">
        <v>34</v>
      </c>
      <c r="C14" s="28">
        <v>8261.6280481403</v>
      </c>
      <c r="D14" s="28">
        <v>8258.5458832649</v>
      </c>
      <c r="E14" s="28">
        <v>8233.711201911105</v>
      </c>
      <c r="F14" s="28">
        <v>8463.518146179904</v>
      </c>
      <c r="G14" s="28">
        <v>8508.1271567095</v>
      </c>
      <c r="H14" s="28">
        <v>8322.04695170051</v>
      </c>
      <c r="I14" s="28">
        <v>8179.141514215</v>
      </c>
      <c r="J14" s="28">
        <v>8301.181453028</v>
      </c>
      <c r="K14" s="28">
        <v>8339.733230064403</v>
      </c>
      <c r="L14" s="28">
        <v>8097.792403643397</v>
      </c>
      <c r="M14" s="28">
        <v>7988.117980481298</v>
      </c>
      <c r="N14" s="28">
        <v>7956.590627031501</v>
      </c>
      <c r="O14" s="29" t="s">
        <v>35</v>
      </c>
      <c r="P14" s="26"/>
      <c r="Q14" s="15"/>
    </row>
    <row r="15" spans="1:19" ht="13.5">
      <c r="A15" s="11"/>
      <c r="B15" s="30" t="s">
        <v>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2" t="s">
        <v>37</v>
      </c>
      <c r="P15" s="26"/>
      <c r="Q15" s="15"/>
      <c r="S15" s="6"/>
    </row>
    <row r="16" spans="1:17" ht="13.5">
      <c r="A16" s="11" t="s">
        <v>0</v>
      </c>
      <c r="B16" s="27" t="s">
        <v>38</v>
      </c>
      <c r="C16" s="28">
        <v>9338.407194173298</v>
      </c>
      <c r="D16" s="28">
        <v>9370.631458821494</v>
      </c>
      <c r="E16" s="28">
        <v>9447.925094831095</v>
      </c>
      <c r="F16" s="28">
        <v>9688.0514916663</v>
      </c>
      <c r="G16" s="28">
        <v>9703.924687633005</v>
      </c>
      <c r="H16" s="28">
        <v>9375.819940237396</v>
      </c>
      <c r="I16" s="28">
        <v>9284.109383768298</v>
      </c>
      <c r="J16" s="28">
        <v>9432.0593903111</v>
      </c>
      <c r="K16" s="28">
        <v>9571.15360368</v>
      </c>
      <c r="L16" s="28">
        <v>9330.722444114901</v>
      </c>
      <c r="M16" s="28">
        <v>9215.263044228297</v>
      </c>
      <c r="N16" s="28">
        <v>9087.861488596796</v>
      </c>
      <c r="O16" s="29" t="s">
        <v>39</v>
      </c>
      <c r="P16" s="26"/>
      <c r="Q16" s="15"/>
    </row>
    <row r="17" spans="1:17" ht="13.5">
      <c r="A17" s="11"/>
      <c r="B17" s="27" t="s">
        <v>48</v>
      </c>
      <c r="C17" s="28">
        <v>5519.9212497380995</v>
      </c>
      <c r="D17" s="28">
        <v>5564.2467187762</v>
      </c>
      <c r="E17" s="28">
        <v>5580.088827479698</v>
      </c>
      <c r="F17" s="28">
        <v>5562.5717728240015</v>
      </c>
      <c r="G17" s="28">
        <v>5551.291942895003</v>
      </c>
      <c r="H17" s="28">
        <v>5455.6466945365055</v>
      </c>
      <c r="I17" s="28">
        <v>5548.554254313598</v>
      </c>
      <c r="J17" s="28">
        <v>5678.363908424301</v>
      </c>
      <c r="K17" s="28">
        <v>5620.1167389047</v>
      </c>
      <c r="L17" s="28">
        <v>5447.810925893801</v>
      </c>
      <c r="M17" s="28">
        <v>5411.944910963102</v>
      </c>
      <c r="N17" s="28">
        <v>5383.762963868801</v>
      </c>
      <c r="O17" s="29" t="s">
        <v>49</v>
      </c>
      <c r="P17" s="26"/>
      <c r="Q17" s="15"/>
    </row>
    <row r="18" spans="1:18" ht="13.5">
      <c r="A18" s="11" t="s">
        <v>0</v>
      </c>
      <c r="B18" s="33" t="s">
        <v>40</v>
      </c>
      <c r="C18" s="25">
        <v>5278.323281688702</v>
      </c>
      <c r="D18" s="25">
        <v>6410.825804587101</v>
      </c>
      <c r="E18" s="25">
        <v>6446.6056446389</v>
      </c>
      <c r="F18" s="25">
        <v>6622.914474493099</v>
      </c>
      <c r="G18" s="25">
        <v>6924.5081321624</v>
      </c>
      <c r="H18" s="25">
        <v>7131.238360786199</v>
      </c>
      <c r="I18" s="25">
        <v>7713.715097641802</v>
      </c>
      <c r="J18" s="25">
        <v>7835.463988382599</v>
      </c>
      <c r="K18" s="25">
        <v>7897.608888702201</v>
      </c>
      <c r="L18" s="25">
        <v>8482.6178028586</v>
      </c>
      <c r="M18" s="25">
        <v>9122.179598540899</v>
      </c>
      <c r="N18" s="25">
        <v>9016.176130184998</v>
      </c>
      <c r="O18" s="33" t="s">
        <v>41</v>
      </c>
      <c r="P18" s="26"/>
      <c r="Q18" s="15"/>
      <c r="R18" s="6"/>
    </row>
    <row r="19" spans="1:18" ht="13.5">
      <c r="A19" s="11" t="s">
        <v>0</v>
      </c>
      <c r="B19" s="34" t="s">
        <v>42</v>
      </c>
      <c r="C19" s="13">
        <f aca="true" t="shared" si="3" ref="C19:N19">+C20+C21+C22+C23+C24+C25</f>
        <v>28398.279773740407</v>
      </c>
      <c r="D19" s="13">
        <f t="shared" si="3"/>
        <v>29604.2498654497</v>
      </c>
      <c r="E19" s="13">
        <f t="shared" si="3"/>
        <v>29708.3307688608</v>
      </c>
      <c r="F19" s="13">
        <f t="shared" si="3"/>
        <v>30337.055885163303</v>
      </c>
      <c r="G19" s="13">
        <f t="shared" si="3"/>
        <v>30687.851919399905</v>
      </c>
      <c r="H19" s="13">
        <f t="shared" si="3"/>
        <v>30284.751947260593</v>
      </c>
      <c r="I19" s="13">
        <f t="shared" si="3"/>
        <v>30725.520249938687</v>
      </c>
      <c r="J19" s="13">
        <f t="shared" si="3"/>
        <v>31247.068740145995</v>
      </c>
      <c r="K19" s="13">
        <f t="shared" si="3"/>
        <v>31428.612461351313</v>
      </c>
      <c r="L19" s="13">
        <f t="shared" si="3"/>
        <v>31358.943576510712</v>
      </c>
      <c r="M19" s="13">
        <f t="shared" si="3"/>
        <v>31737.5055342136</v>
      </c>
      <c r="N19" s="13">
        <f t="shared" si="3"/>
        <v>31444.391209682097</v>
      </c>
      <c r="O19" s="34" t="s">
        <v>43</v>
      </c>
      <c r="Q19" s="15"/>
      <c r="R19" s="6"/>
    </row>
    <row r="20" spans="1:17" ht="13.5">
      <c r="A20" s="11" t="s">
        <v>0</v>
      </c>
      <c r="B20" s="27" t="s">
        <v>44</v>
      </c>
      <c r="C20" s="28">
        <v>12796.402772171014</v>
      </c>
      <c r="D20" s="28">
        <v>12749.219204294299</v>
      </c>
      <c r="E20" s="28">
        <v>12771.944737124106</v>
      </c>
      <c r="F20" s="28">
        <v>12765.420853456702</v>
      </c>
      <c r="G20" s="28">
        <v>12921.355149259</v>
      </c>
      <c r="H20" s="28">
        <v>12836.370283175098</v>
      </c>
      <c r="I20" s="28">
        <v>12878.362940152594</v>
      </c>
      <c r="J20" s="28">
        <v>12974.8372743148</v>
      </c>
      <c r="K20" s="28">
        <v>12958.337795511507</v>
      </c>
      <c r="L20" s="28">
        <v>12811.512188682109</v>
      </c>
      <c r="M20" s="28">
        <v>12735.424007872398</v>
      </c>
      <c r="N20" s="28">
        <v>12748.477720866495</v>
      </c>
      <c r="O20" s="27" t="s">
        <v>44</v>
      </c>
      <c r="Q20" s="15"/>
    </row>
    <row r="21" spans="1:17" ht="13.5">
      <c r="A21" s="11"/>
      <c r="B21" s="27" t="s">
        <v>64</v>
      </c>
      <c r="C21" s="28">
        <v>5965.908883355596</v>
      </c>
      <c r="D21" s="28">
        <v>6076.391915334802</v>
      </c>
      <c r="E21" s="28">
        <v>6124.741183511199</v>
      </c>
      <c r="F21" s="28">
        <v>6321.0243756857035</v>
      </c>
      <c r="G21" s="28">
        <v>6232.048006935898</v>
      </c>
      <c r="H21" s="28">
        <v>5786.7523726863965</v>
      </c>
      <c r="I21" s="28">
        <v>6167.649468775597</v>
      </c>
      <c r="J21" s="28">
        <v>6442.743677798495</v>
      </c>
      <c r="K21" s="28">
        <v>6713.183111881901</v>
      </c>
      <c r="L21" s="28">
        <v>7002.563120011901</v>
      </c>
      <c r="M21" s="28">
        <v>6866.038244941999</v>
      </c>
      <c r="N21" s="28">
        <v>6737.465069924502</v>
      </c>
      <c r="O21" s="27" t="s">
        <v>64</v>
      </c>
      <c r="Q21" s="15"/>
    </row>
    <row r="22" spans="1:17" ht="13.5">
      <c r="A22" s="11" t="s">
        <v>0</v>
      </c>
      <c r="B22" s="27" t="s">
        <v>45</v>
      </c>
      <c r="C22" s="28">
        <v>5777.8847573460025</v>
      </c>
      <c r="D22" s="28">
        <v>6948.518118933104</v>
      </c>
      <c r="E22" s="28">
        <v>6939.139193729202</v>
      </c>
      <c r="F22" s="28">
        <v>7210.767064461398</v>
      </c>
      <c r="G22" s="28">
        <v>7453.147106246502</v>
      </c>
      <c r="H22" s="28">
        <v>7772.959987018701</v>
      </c>
      <c r="I22" s="28">
        <v>7924.603381113199</v>
      </c>
      <c r="J22" s="28">
        <v>7947.6959383505</v>
      </c>
      <c r="K22" s="28">
        <v>7743.944106748704</v>
      </c>
      <c r="L22" s="28">
        <v>7521.5734405158</v>
      </c>
      <c r="M22" s="28">
        <v>8172.5144984658</v>
      </c>
      <c r="N22" s="28">
        <v>7980.3856360671</v>
      </c>
      <c r="O22" s="27" t="s">
        <v>45</v>
      </c>
      <c r="Q22" s="15"/>
    </row>
    <row r="23" spans="1:17" ht="13.5">
      <c r="A23" s="35" t="s">
        <v>0</v>
      </c>
      <c r="B23" s="36" t="s">
        <v>65</v>
      </c>
      <c r="C23" s="28">
        <v>1355.4311942855</v>
      </c>
      <c r="D23" s="28">
        <v>1313.8976515028003</v>
      </c>
      <c r="E23" s="28">
        <v>1326.5302503867001</v>
      </c>
      <c r="F23" s="28">
        <v>1382.838224277</v>
      </c>
      <c r="G23" s="28">
        <v>1463.1385410397</v>
      </c>
      <c r="H23" s="28">
        <v>1416.0240957716</v>
      </c>
      <c r="I23" s="28">
        <v>1339.7907504922002</v>
      </c>
      <c r="J23" s="28">
        <v>1395.8253038177002</v>
      </c>
      <c r="K23" s="28">
        <v>1443.8640057794003</v>
      </c>
      <c r="L23" s="28">
        <v>1394.0415716889997</v>
      </c>
      <c r="M23" s="28">
        <v>1370.8388299709</v>
      </c>
      <c r="N23" s="28">
        <v>1366.729586149</v>
      </c>
      <c r="O23" s="36" t="s">
        <v>65</v>
      </c>
      <c r="Q23" s="15"/>
    </row>
    <row r="24" spans="1:17" ht="13.5">
      <c r="A24" s="35"/>
      <c r="B24" s="36" t="s">
        <v>47</v>
      </c>
      <c r="C24" s="28">
        <v>13.9622290256</v>
      </c>
      <c r="D24" s="28">
        <v>13.6855899491</v>
      </c>
      <c r="E24" s="28">
        <v>13.2308772626</v>
      </c>
      <c r="F24" s="28">
        <v>12.819763907799999</v>
      </c>
      <c r="G24" s="28">
        <v>13.904513824599999</v>
      </c>
      <c r="H24" s="28">
        <v>13.6571616332</v>
      </c>
      <c r="I24" s="28">
        <v>14.8096603225</v>
      </c>
      <c r="J24" s="28">
        <v>16.402910409999997</v>
      </c>
      <c r="K24" s="28">
        <v>16.0197063485</v>
      </c>
      <c r="L24" s="28">
        <v>15.0495402949</v>
      </c>
      <c r="M24" s="28">
        <v>15.2953187976</v>
      </c>
      <c r="N24" s="28">
        <v>15.5748859322</v>
      </c>
      <c r="O24" s="36" t="s">
        <v>47</v>
      </c>
      <c r="Q24" s="15"/>
    </row>
    <row r="25" spans="1:17" ht="13.5">
      <c r="A25" s="35" t="s">
        <v>0</v>
      </c>
      <c r="B25" s="27" t="s">
        <v>48</v>
      </c>
      <c r="C25" s="28">
        <v>2488.689937556698</v>
      </c>
      <c r="D25" s="28">
        <v>2502.5373854355926</v>
      </c>
      <c r="E25" s="28">
        <v>2532.744526846998</v>
      </c>
      <c r="F25" s="28">
        <v>2644.185603374701</v>
      </c>
      <c r="G25" s="28">
        <v>2604.2586020942044</v>
      </c>
      <c r="H25" s="28">
        <v>2458.9880469755954</v>
      </c>
      <c r="I25" s="28">
        <v>2400.3040490826</v>
      </c>
      <c r="J25" s="28">
        <v>2469.5636354545004</v>
      </c>
      <c r="K25" s="28">
        <v>2553.2637350812975</v>
      </c>
      <c r="L25" s="28">
        <v>2614.2037153170027</v>
      </c>
      <c r="M25" s="28">
        <v>2577.394634164901</v>
      </c>
      <c r="N25" s="28">
        <v>2595.7583107428013</v>
      </c>
      <c r="O25" s="27" t="s">
        <v>49</v>
      </c>
      <c r="Q25" s="15"/>
    </row>
    <row r="26" spans="1:17" ht="13.5">
      <c r="A26" s="11"/>
      <c r="B26" s="34" t="s">
        <v>50</v>
      </c>
      <c r="C26" s="13">
        <f aca="true" t="shared" si="4" ref="C26:N26">+C27+C28</f>
        <v>28398.27977374039</v>
      </c>
      <c r="D26" s="13">
        <f t="shared" si="4"/>
        <v>29604.249865449703</v>
      </c>
      <c r="E26" s="13">
        <f t="shared" si="4"/>
        <v>29708.33076886079</v>
      </c>
      <c r="F26" s="13">
        <f t="shared" si="4"/>
        <v>30337.055885163336</v>
      </c>
      <c r="G26" s="13">
        <f t="shared" si="4"/>
        <v>30687.851919399884</v>
      </c>
      <c r="H26" s="13">
        <f t="shared" si="4"/>
        <v>30284.751947260593</v>
      </c>
      <c r="I26" s="13">
        <f t="shared" si="4"/>
        <v>30725.520249938698</v>
      </c>
      <c r="J26" s="13">
        <f t="shared" si="4"/>
        <v>31247.06874014601</v>
      </c>
      <c r="K26" s="13">
        <f t="shared" si="4"/>
        <v>31428.612461351287</v>
      </c>
      <c r="L26" s="13">
        <f t="shared" si="4"/>
        <v>31358.943576510683</v>
      </c>
      <c r="M26" s="13">
        <f t="shared" si="4"/>
        <v>31737.505534213567</v>
      </c>
      <c r="N26" s="13">
        <f t="shared" si="4"/>
        <v>31444.391209682115</v>
      </c>
      <c r="O26" s="34" t="s">
        <v>51</v>
      </c>
      <c r="Q26" s="15"/>
    </row>
    <row r="27" spans="1:17" ht="13.5">
      <c r="A27" s="35"/>
      <c r="B27" s="27" t="s">
        <v>52</v>
      </c>
      <c r="C27" s="28">
        <v>20758.16911267119</v>
      </c>
      <c r="D27" s="28">
        <v>21948.066530112403</v>
      </c>
      <c r="E27" s="28">
        <v>22007.488422645685</v>
      </c>
      <c r="F27" s="28">
        <v>22557.864841267732</v>
      </c>
      <c r="G27" s="28">
        <v>22930.493189772384</v>
      </c>
      <c r="H27" s="28">
        <v>22668.47526045459</v>
      </c>
      <c r="I27" s="28">
        <v>23149.3640093612</v>
      </c>
      <c r="J27" s="28">
        <v>23473.14298784191</v>
      </c>
      <c r="K27" s="28">
        <v>23628.99242308369</v>
      </c>
      <c r="L27" s="28">
        <v>23826.177247896685</v>
      </c>
      <c r="M27" s="28">
        <v>24292.438543718567</v>
      </c>
      <c r="N27" s="28">
        <v>24040.906611473612</v>
      </c>
      <c r="O27" s="27" t="s">
        <v>53</v>
      </c>
      <c r="Q27" s="15"/>
    </row>
    <row r="28" spans="1:17" ht="13.5">
      <c r="A28" s="35"/>
      <c r="B28" s="27" t="s">
        <v>54</v>
      </c>
      <c r="C28" s="28">
        <v>7640.110661069199</v>
      </c>
      <c r="D28" s="28">
        <v>7656.1833353373</v>
      </c>
      <c r="E28" s="28">
        <v>7700.842346215105</v>
      </c>
      <c r="F28" s="28">
        <v>7779.191043895604</v>
      </c>
      <c r="G28" s="28">
        <v>7757.358729627501</v>
      </c>
      <c r="H28" s="28">
        <v>7616.276686806002</v>
      </c>
      <c r="I28" s="28">
        <v>7576.156240577498</v>
      </c>
      <c r="J28" s="28">
        <v>7773.925752304098</v>
      </c>
      <c r="K28" s="28">
        <v>7799.620038267595</v>
      </c>
      <c r="L28" s="28">
        <v>7532.766328613997</v>
      </c>
      <c r="M28" s="28">
        <v>7445.066990495002</v>
      </c>
      <c r="N28" s="28">
        <v>7403.484598208502</v>
      </c>
      <c r="O28" s="27" t="s">
        <v>55</v>
      </c>
      <c r="Q28" s="15"/>
    </row>
    <row r="29" spans="3:14" ht="13.5">
      <c r="C29" s="10"/>
      <c r="D29" s="7"/>
      <c r="E29" s="7"/>
      <c r="N29" s="10"/>
    </row>
    <row r="30" spans="2:15" ht="13.5">
      <c r="B30" s="7"/>
      <c r="C30" s="67">
        <f>+C5</f>
        <v>1993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49"/>
    </row>
    <row r="31" spans="2:15" ht="13.5">
      <c r="B31" s="47" t="s">
        <v>56</v>
      </c>
      <c r="C31" s="44" t="s">
        <v>5</v>
      </c>
      <c r="D31" s="44" t="s">
        <v>6</v>
      </c>
      <c r="E31" s="44" t="s">
        <v>7</v>
      </c>
      <c r="F31" s="44" t="s">
        <v>8</v>
      </c>
      <c r="G31" s="44" t="s">
        <v>9</v>
      </c>
      <c r="H31" s="44" t="s">
        <v>10</v>
      </c>
      <c r="I31" s="44" t="s">
        <v>11</v>
      </c>
      <c r="J31" s="44" t="s">
        <v>12</v>
      </c>
      <c r="K31" s="44" t="s">
        <v>13</v>
      </c>
      <c r="L31" s="44" t="s">
        <v>14</v>
      </c>
      <c r="M31" s="44" t="s">
        <v>15</v>
      </c>
      <c r="N31" s="44" t="s">
        <v>16</v>
      </c>
      <c r="O31" s="50" t="s">
        <v>57</v>
      </c>
    </row>
    <row r="32" spans="2:15" ht="13.5">
      <c r="B32" s="51" t="s">
        <v>19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1" t="s">
        <v>20</v>
      </c>
    </row>
    <row r="33" spans="2:15" ht="13.5">
      <c r="B33" s="12" t="s">
        <v>22</v>
      </c>
      <c r="C33" s="37">
        <f aca="true" t="shared" si="5" ref="C33:N33">SUM(C34:C36)</f>
        <v>100</v>
      </c>
      <c r="D33" s="37">
        <f t="shared" si="5"/>
        <v>100</v>
      </c>
      <c r="E33" s="37">
        <f t="shared" si="5"/>
        <v>100</v>
      </c>
      <c r="F33" s="37">
        <f t="shared" si="5"/>
        <v>100</v>
      </c>
      <c r="G33" s="37">
        <f t="shared" si="5"/>
        <v>100</v>
      </c>
      <c r="H33" s="37">
        <f t="shared" si="5"/>
        <v>100.00000000000001</v>
      </c>
      <c r="I33" s="37">
        <f t="shared" si="5"/>
        <v>100.00000000000001</v>
      </c>
      <c r="J33" s="37">
        <f t="shared" si="5"/>
        <v>100.00000000000001</v>
      </c>
      <c r="K33" s="37">
        <f t="shared" si="5"/>
        <v>100</v>
      </c>
      <c r="L33" s="37">
        <f t="shared" si="5"/>
        <v>100.00000000000001</v>
      </c>
      <c r="M33" s="37">
        <f t="shared" si="5"/>
        <v>100</v>
      </c>
      <c r="N33" s="37">
        <f t="shared" si="5"/>
        <v>100</v>
      </c>
      <c r="O33" s="14" t="s">
        <v>23</v>
      </c>
    </row>
    <row r="34" spans="2:15" ht="13.5">
      <c r="B34" s="16" t="s">
        <v>24</v>
      </c>
      <c r="C34" s="38">
        <f aca="true" t="shared" si="6" ref="C34:N34">C9/C$8*100</f>
        <v>0</v>
      </c>
      <c r="D34" s="38">
        <f t="shared" si="6"/>
        <v>0</v>
      </c>
      <c r="E34" s="38">
        <f t="shared" si="6"/>
        <v>0</v>
      </c>
      <c r="F34" s="38">
        <f t="shared" si="6"/>
        <v>0</v>
      </c>
      <c r="G34" s="38">
        <f t="shared" si="6"/>
        <v>0</v>
      </c>
      <c r="H34" s="38">
        <f t="shared" si="6"/>
        <v>0</v>
      </c>
      <c r="I34" s="38">
        <f t="shared" si="6"/>
        <v>0</v>
      </c>
      <c r="J34" s="38">
        <f t="shared" si="6"/>
        <v>0</v>
      </c>
      <c r="K34" s="38">
        <f t="shared" si="6"/>
        <v>0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18" t="s">
        <v>25</v>
      </c>
    </row>
    <row r="35" spans="2:15" ht="13.5">
      <c r="B35" s="20" t="s">
        <v>26</v>
      </c>
      <c r="C35" s="39">
        <f aca="true" t="shared" si="7" ref="C35:N35">C10/C$8*100</f>
        <v>5.232386521715317</v>
      </c>
      <c r="D35" s="39">
        <f t="shared" si="7"/>
        <v>5.05280586963921</v>
      </c>
      <c r="E35" s="39">
        <f t="shared" si="7"/>
        <v>5.051790994975011</v>
      </c>
      <c r="F35" s="39">
        <f t="shared" si="7"/>
        <v>5.069208203220212</v>
      </c>
      <c r="G35" s="39">
        <f t="shared" si="7"/>
        <v>5.04958863149488</v>
      </c>
      <c r="H35" s="39">
        <f t="shared" si="7"/>
        <v>5.065497026156971</v>
      </c>
      <c r="I35" s="39">
        <f t="shared" si="7"/>
        <v>4.992991409368116</v>
      </c>
      <c r="J35" s="39">
        <f t="shared" si="7"/>
        <v>4.941352337526124</v>
      </c>
      <c r="K35" s="39">
        <f t="shared" si="7"/>
        <v>4.932379260289012</v>
      </c>
      <c r="L35" s="39">
        <f t="shared" si="7"/>
        <v>4.901655030252564</v>
      </c>
      <c r="M35" s="39">
        <f t="shared" si="7"/>
        <v>4.839194969666217</v>
      </c>
      <c r="N35" s="39">
        <f t="shared" si="7"/>
        <v>4.8655873006722645</v>
      </c>
      <c r="O35" s="16" t="s">
        <v>27</v>
      </c>
    </row>
    <row r="36" spans="2:17" ht="13.5">
      <c r="B36" s="20" t="s">
        <v>28</v>
      </c>
      <c r="C36" s="39">
        <f aca="true" t="shared" si="8" ref="C36:N36">C11/C$8*100</f>
        <v>94.76761347828469</v>
      </c>
      <c r="D36" s="39">
        <f t="shared" si="8"/>
        <v>94.94719413036078</v>
      </c>
      <c r="E36" s="39">
        <f t="shared" si="8"/>
        <v>94.94820900502499</v>
      </c>
      <c r="F36" s="39">
        <f t="shared" si="8"/>
        <v>94.93079179677979</v>
      </c>
      <c r="G36" s="39">
        <f t="shared" si="8"/>
        <v>94.95041136850512</v>
      </c>
      <c r="H36" s="39">
        <f t="shared" si="8"/>
        <v>94.93450297384304</v>
      </c>
      <c r="I36" s="39">
        <f t="shared" si="8"/>
        <v>95.0070085906319</v>
      </c>
      <c r="J36" s="39">
        <f t="shared" si="8"/>
        <v>95.05864766247389</v>
      </c>
      <c r="K36" s="39">
        <f t="shared" si="8"/>
        <v>95.06762073971099</v>
      </c>
      <c r="L36" s="39">
        <f t="shared" si="8"/>
        <v>95.09834496974744</v>
      </c>
      <c r="M36" s="39">
        <f t="shared" si="8"/>
        <v>95.16080503033379</v>
      </c>
      <c r="N36" s="39">
        <f t="shared" si="8"/>
        <v>95.13441269932774</v>
      </c>
      <c r="O36" s="16" t="s">
        <v>29</v>
      </c>
      <c r="Q36" s="23"/>
    </row>
    <row r="37" spans="2:15" ht="13.5">
      <c r="B37" s="12" t="s">
        <v>30</v>
      </c>
      <c r="C37" s="37">
        <f aca="true" t="shared" si="9" ref="C37:N37">C39+SUM(C41:C42)+C43</f>
        <v>99.99999999999997</v>
      </c>
      <c r="D37" s="37">
        <f t="shared" si="9"/>
        <v>100</v>
      </c>
      <c r="E37" s="37">
        <f t="shared" si="9"/>
        <v>100</v>
      </c>
      <c r="F37" s="37">
        <f t="shared" si="9"/>
        <v>100</v>
      </c>
      <c r="G37" s="37">
        <f t="shared" si="9"/>
        <v>100</v>
      </c>
      <c r="H37" s="37">
        <f t="shared" si="9"/>
        <v>100</v>
      </c>
      <c r="I37" s="37">
        <f t="shared" si="9"/>
        <v>99.99999999999999</v>
      </c>
      <c r="J37" s="37">
        <f t="shared" si="9"/>
        <v>100</v>
      </c>
      <c r="K37" s="37">
        <f t="shared" si="9"/>
        <v>99.99999999999999</v>
      </c>
      <c r="L37" s="37">
        <f t="shared" si="9"/>
        <v>99.99999999999999</v>
      </c>
      <c r="M37" s="37">
        <f t="shared" si="9"/>
        <v>100</v>
      </c>
      <c r="N37" s="37">
        <f t="shared" si="9"/>
        <v>99.99999999999999</v>
      </c>
      <c r="O37" s="12" t="s">
        <v>31</v>
      </c>
    </row>
    <row r="38" spans="2:15" ht="13.5">
      <c r="B38" s="24" t="s">
        <v>32</v>
      </c>
      <c r="C38" s="40">
        <f>+C39+C41+C42</f>
        <v>81.41322881617106</v>
      </c>
      <c r="D38" s="40">
        <f aca="true" t="shared" si="10" ref="D38:N38">+D39+D41+D42</f>
        <v>78.34491387647353</v>
      </c>
      <c r="E38" s="40">
        <f t="shared" si="10"/>
        <v>78.30034378304418</v>
      </c>
      <c r="F38" s="40">
        <f t="shared" si="10"/>
        <v>78.16889516384445</v>
      </c>
      <c r="G38" s="40">
        <f t="shared" si="10"/>
        <v>77.43567014612404</v>
      </c>
      <c r="H38" s="40">
        <f t="shared" si="10"/>
        <v>76.45271001986447</v>
      </c>
      <c r="I38" s="40">
        <f t="shared" si="10"/>
        <v>74.89476163497284</v>
      </c>
      <c r="J38" s="40">
        <f t="shared" si="10"/>
        <v>74.92416311576883</v>
      </c>
      <c r="K38" s="40">
        <f t="shared" si="10"/>
        <v>74.87127725280865</v>
      </c>
      <c r="L38" s="40">
        <f t="shared" si="10"/>
        <v>72.94992485265837</v>
      </c>
      <c r="M38" s="40">
        <f t="shared" si="10"/>
        <v>71.25741470542785</v>
      </c>
      <c r="N38" s="40">
        <f t="shared" si="10"/>
        <v>71.32659980579045</v>
      </c>
      <c r="O38" s="24" t="s">
        <v>33</v>
      </c>
    </row>
    <row r="39" spans="2:15" ht="13.5">
      <c r="B39" s="27" t="s">
        <v>34</v>
      </c>
      <c r="C39" s="39">
        <f aca="true" t="shared" si="11" ref="C39:N39">C14/C$12*100</f>
        <v>29.09200174786552</v>
      </c>
      <c r="D39" s="39">
        <f t="shared" si="11"/>
        <v>27.89648756783134</v>
      </c>
      <c r="E39" s="39">
        <f t="shared" si="11"/>
        <v>27.715159313297345</v>
      </c>
      <c r="F39" s="39">
        <f t="shared" si="11"/>
        <v>27.898284455213364</v>
      </c>
      <c r="G39" s="39">
        <f t="shared" si="11"/>
        <v>27.72474000153437</v>
      </c>
      <c r="H39" s="39">
        <f t="shared" si="11"/>
        <v>27.47933008067208</v>
      </c>
      <c r="I39" s="39">
        <f t="shared" si="11"/>
        <v>26.620026114061705</v>
      </c>
      <c r="J39" s="39">
        <f t="shared" si="11"/>
        <v>26.566272574434173</v>
      </c>
      <c r="K39" s="39">
        <f t="shared" si="11"/>
        <v>26.535480178515737</v>
      </c>
      <c r="L39" s="39">
        <f t="shared" si="11"/>
        <v>25.8229119992072</v>
      </c>
      <c r="M39" s="39">
        <f t="shared" si="11"/>
        <v>25.169331508646653</v>
      </c>
      <c r="N39" s="39">
        <f t="shared" si="11"/>
        <v>25.303687942228542</v>
      </c>
      <c r="O39" s="29" t="s">
        <v>35</v>
      </c>
    </row>
    <row r="40" spans="2:15" ht="13.5">
      <c r="B40" s="30" t="s">
        <v>36</v>
      </c>
      <c r="C40" s="41">
        <f aca="true" t="shared" si="12" ref="C40:N40">C15/C14*100</f>
        <v>0</v>
      </c>
      <c r="D40" s="41">
        <f t="shared" si="12"/>
        <v>0</v>
      </c>
      <c r="E40" s="41">
        <f t="shared" si="12"/>
        <v>0</v>
      </c>
      <c r="F40" s="41">
        <f t="shared" si="12"/>
        <v>0</v>
      </c>
      <c r="G40" s="41">
        <f t="shared" si="12"/>
        <v>0</v>
      </c>
      <c r="H40" s="41">
        <f t="shared" si="12"/>
        <v>0</v>
      </c>
      <c r="I40" s="41">
        <f t="shared" si="12"/>
        <v>0</v>
      </c>
      <c r="J40" s="41">
        <f t="shared" si="12"/>
        <v>0</v>
      </c>
      <c r="K40" s="41">
        <f t="shared" si="12"/>
        <v>0</v>
      </c>
      <c r="L40" s="41">
        <f t="shared" si="12"/>
        <v>0</v>
      </c>
      <c r="M40" s="41">
        <f t="shared" si="12"/>
        <v>0</v>
      </c>
      <c r="N40" s="41">
        <f t="shared" si="12"/>
        <v>0</v>
      </c>
      <c r="O40" s="32" t="s">
        <v>37</v>
      </c>
    </row>
    <row r="41" spans="2:15" ht="13.5">
      <c r="B41" s="27" t="s">
        <v>38</v>
      </c>
      <c r="C41" s="39">
        <f aca="true" t="shared" si="13" ref="C41:N42">C16/C$12*100</f>
        <v>32.88370728289122</v>
      </c>
      <c r="D41" s="39">
        <f t="shared" si="13"/>
        <v>31.65299408500703</v>
      </c>
      <c r="E41" s="39">
        <f t="shared" si="13"/>
        <v>31.802275154193683</v>
      </c>
      <c r="F41" s="39">
        <f t="shared" si="13"/>
        <v>31.934712215776866</v>
      </c>
      <c r="G41" s="39">
        <f t="shared" si="13"/>
        <v>31.621387880519862</v>
      </c>
      <c r="H41" s="39">
        <f t="shared" si="13"/>
        <v>30.95887975759194</v>
      </c>
      <c r="I41" s="39">
        <f t="shared" si="13"/>
        <v>30.216280499878017</v>
      </c>
      <c r="J41" s="39">
        <f t="shared" si="13"/>
        <v>30.185421451045936</v>
      </c>
      <c r="K41" s="39">
        <f t="shared" si="13"/>
        <v>30.453630797254988</v>
      </c>
      <c r="L41" s="39">
        <f t="shared" si="13"/>
        <v>29.754581564106143</v>
      </c>
      <c r="M41" s="39">
        <f t="shared" si="13"/>
        <v>29.035876919482785</v>
      </c>
      <c r="N41" s="39">
        <f t="shared" si="13"/>
        <v>28.901375218225045</v>
      </c>
      <c r="O41" s="29" t="s">
        <v>39</v>
      </c>
    </row>
    <row r="42" spans="2:15" ht="13.5">
      <c r="B42" s="27" t="s">
        <v>48</v>
      </c>
      <c r="C42" s="39">
        <f t="shared" si="13"/>
        <v>19.437519785414302</v>
      </c>
      <c r="D42" s="39">
        <f t="shared" si="13"/>
        <v>18.79543222363516</v>
      </c>
      <c r="E42" s="39">
        <f t="shared" si="13"/>
        <v>18.78290931555315</v>
      </c>
      <c r="F42" s="39">
        <f t="shared" si="13"/>
        <v>18.335898492854223</v>
      </c>
      <c r="G42" s="39">
        <f t="shared" si="13"/>
        <v>18.089542264069802</v>
      </c>
      <c r="H42" s="39">
        <f t="shared" si="13"/>
        <v>18.01450018160044</v>
      </c>
      <c r="I42" s="39">
        <f t="shared" si="13"/>
        <v>18.058455021033105</v>
      </c>
      <c r="J42" s="39">
        <f t="shared" si="13"/>
        <v>18.172469090288722</v>
      </c>
      <c r="K42" s="39">
        <f t="shared" si="13"/>
        <v>17.882166277037918</v>
      </c>
      <c r="L42" s="39">
        <f t="shared" si="13"/>
        <v>17.372431289345037</v>
      </c>
      <c r="M42" s="39">
        <f t="shared" si="13"/>
        <v>17.052206277298414</v>
      </c>
      <c r="N42" s="39">
        <f t="shared" si="13"/>
        <v>17.121536645336857</v>
      </c>
      <c r="O42" s="29" t="s">
        <v>49</v>
      </c>
    </row>
    <row r="43" spans="2:15" ht="13.5">
      <c r="B43" s="33" t="s">
        <v>40</v>
      </c>
      <c r="C43" s="40">
        <f aca="true" t="shared" si="14" ref="C43:N43">C18/C$12*100</f>
        <v>18.586771183828933</v>
      </c>
      <c r="D43" s="40">
        <f t="shared" si="14"/>
        <v>21.65508612352647</v>
      </c>
      <c r="E43" s="40">
        <f t="shared" si="14"/>
        <v>21.699656216955816</v>
      </c>
      <c r="F43" s="40">
        <f t="shared" si="14"/>
        <v>21.831104836155554</v>
      </c>
      <c r="G43" s="40">
        <f t="shared" si="14"/>
        <v>22.564329853875957</v>
      </c>
      <c r="H43" s="40">
        <f t="shared" si="14"/>
        <v>23.547289980135535</v>
      </c>
      <c r="I43" s="40">
        <f t="shared" si="14"/>
        <v>25.105238365027166</v>
      </c>
      <c r="J43" s="40">
        <f t="shared" si="14"/>
        <v>25.075836884231173</v>
      </c>
      <c r="K43" s="40">
        <f t="shared" si="14"/>
        <v>25.12872274719135</v>
      </c>
      <c r="L43" s="40">
        <f t="shared" si="14"/>
        <v>27.050075147341612</v>
      </c>
      <c r="M43" s="40">
        <f t="shared" si="14"/>
        <v>28.742585294572148</v>
      </c>
      <c r="N43" s="40">
        <f t="shared" si="14"/>
        <v>28.673400194209552</v>
      </c>
      <c r="O43" s="33" t="s">
        <v>41</v>
      </c>
    </row>
    <row r="44" spans="2:15" ht="13.5">
      <c r="B44" s="34" t="s">
        <v>42</v>
      </c>
      <c r="C44" s="37">
        <f>+C45+C46+C47+C48+C49+C50</f>
        <v>100.00000000000003</v>
      </c>
      <c r="D44" s="37">
        <f aca="true" t="shared" si="15" ref="D44:N44">SUM(D45:D50)</f>
        <v>100</v>
      </c>
      <c r="E44" s="37">
        <f t="shared" si="15"/>
        <v>100</v>
      </c>
      <c r="F44" s="37">
        <f t="shared" si="15"/>
        <v>100.00000000000001</v>
      </c>
      <c r="G44" s="37">
        <f t="shared" si="15"/>
        <v>99.99999999999997</v>
      </c>
      <c r="H44" s="37">
        <f t="shared" si="15"/>
        <v>99.99999999999999</v>
      </c>
      <c r="I44" s="37">
        <f t="shared" si="15"/>
        <v>100.00000000000003</v>
      </c>
      <c r="J44" s="37">
        <f t="shared" si="15"/>
        <v>100</v>
      </c>
      <c r="K44" s="37">
        <f t="shared" si="15"/>
        <v>100</v>
      </c>
      <c r="L44" s="37">
        <f t="shared" si="15"/>
        <v>100</v>
      </c>
      <c r="M44" s="37">
        <f t="shared" si="15"/>
        <v>99.99999999999999</v>
      </c>
      <c r="N44" s="37">
        <f t="shared" si="15"/>
        <v>99.99999999999999</v>
      </c>
      <c r="O44" s="34" t="s">
        <v>43</v>
      </c>
    </row>
    <row r="45" spans="2:15" ht="13.5">
      <c r="B45" s="27" t="s">
        <v>44</v>
      </c>
      <c r="C45" s="39">
        <f aca="true" t="shared" si="16" ref="C45:N45">C20/C$19*100</f>
        <v>45.06048561435652</v>
      </c>
      <c r="D45" s="39">
        <f t="shared" si="16"/>
        <v>43.06550330523172</v>
      </c>
      <c r="E45" s="39">
        <f t="shared" si="16"/>
        <v>42.99112204079536</v>
      </c>
      <c r="F45" s="39">
        <f t="shared" si="16"/>
        <v>42.078641057914204</v>
      </c>
      <c r="G45" s="39">
        <f t="shared" si="16"/>
        <v>42.10576609661793</v>
      </c>
      <c r="H45" s="39">
        <f t="shared" si="16"/>
        <v>42.38558831694909</v>
      </c>
      <c r="I45" s="39">
        <f t="shared" si="16"/>
        <v>41.914222559594556</v>
      </c>
      <c r="J45" s="39">
        <f t="shared" si="16"/>
        <v>41.523374183399255</v>
      </c>
      <c r="K45" s="39">
        <f t="shared" si="16"/>
        <v>41.231020973155445</v>
      </c>
      <c r="L45" s="39">
        <f t="shared" si="16"/>
        <v>40.854412577464885</v>
      </c>
      <c r="M45" s="39">
        <f t="shared" si="16"/>
        <v>40.127362858254195</v>
      </c>
      <c r="N45" s="39">
        <f t="shared" si="16"/>
        <v>40.542930648124894</v>
      </c>
      <c r="O45" s="27" t="s">
        <v>44</v>
      </c>
    </row>
    <row r="46" spans="2:15" ht="13.5">
      <c r="B46" s="27" t="s">
        <v>64</v>
      </c>
      <c r="C46" s="39">
        <f aca="true" t="shared" si="17" ref="C46:N46">C21/C$19*100</f>
        <v>21.007993902758187</v>
      </c>
      <c r="D46" s="39">
        <f t="shared" si="17"/>
        <v>20.525404098910784</v>
      </c>
      <c r="E46" s="39">
        <f t="shared" si="17"/>
        <v>20.61624138751993</v>
      </c>
      <c r="F46" s="39">
        <f t="shared" si="17"/>
        <v>20.835984874778426</v>
      </c>
      <c r="G46" s="39">
        <f t="shared" si="17"/>
        <v>20.307866524200058</v>
      </c>
      <c r="H46" s="39">
        <f t="shared" si="17"/>
        <v>19.1078083874147</v>
      </c>
      <c r="I46" s="39">
        <f t="shared" si="17"/>
        <v>20.073376849617066</v>
      </c>
      <c r="J46" s="39">
        <f t="shared" si="17"/>
        <v>20.6187138108123</v>
      </c>
      <c r="K46" s="39">
        <f t="shared" si="17"/>
        <v>21.36010019576047</v>
      </c>
      <c r="L46" s="39">
        <f t="shared" si="17"/>
        <v>22.33035402779685</v>
      </c>
      <c r="M46" s="39">
        <f t="shared" si="17"/>
        <v>21.633830792216127</v>
      </c>
      <c r="N46" s="39">
        <f t="shared" si="17"/>
        <v>21.426603634959093</v>
      </c>
      <c r="O46" s="27" t="s">
        <v>64</v>
      </c>
    </row>
    <row r="47" spans="2:16" ht="13.5">
      <c r="B47" s="27" t="s">
        <v>45</v>
      </c>
      <c r="C47" s="39">
        <f aca="true" t="shared" si="18" ref="C47:N47">C22/C$19*100</f>
        <v>20.345897016933932</v>
      </c>
      <c r="D47" s="39">
        <f t="shared" si="18"/>
        <v>23.471353439164584</v>
      </c>
      <c r="E47" s="39">
        <f t="shared" si="18"/>
        <v>23.357553299502634</v>
      </c>
      <c r="F47" s="39">
        <f t="shared" si="18"/>
        <v>23.768842605415475</v>
      </c>
      <c r="G47" s="39">
        <f t="shared" si="18"/>
        <v>24.286962560370196</v>
      </c>
      <c r="H47" s="39">
        <f t="shared" si="18"/>
        <v>25.6662494728533</v>
      </c>
      <c r="I47" s="39">
        <f t="shared" si="18"/>
        <v>25.791600326536418</v>
      </c>
      <c r="J47" s="39">
        <f t="shared" si="18"/>
        <v>25.43501281494402</v>
      </c>
      <c r="K47" s="39">
        <f t="shared" si="18"/>
        <v>24.639789988411547</v>
      </c>
      <c r="L47" s="39">
        <f t="shared" si="18"/>
        <v>23.98541718143147</v>
      </c>
      <c r="M47" s="39">
        <f t="shared" si="18"/>
        <v>25.750336584126572</v>
      </c>
      <c r="N47" s="39">
        <f t="shared" si="18"/>
        <v>25.379361243953248</v>
      </c>
      <c r="O47" s="27" t="s">
        <v>45</v>
      </c>
      <c r="P47" s="23"/>
    </row>
    <row r="48" spans="2:15" ht="13.5">
      <c r="B48" s="36" t="s">
        <v>46</v>
      </c>
      <c r="C48" s="39">
        <f aca="true" t="shared" si="19" ref="C48:N48">C23/C$19*100</f>
        <v>4.772934153352672</v>
      </c>
      <c r="D48" s="39">
        <f t="shared" si="19"/>
        <v>4.438206194970046</v>
      </c>
      <c r="E48" s="39">
        <f t="shared" si="19"/>
        <v>4.465179348875169</v>
      </c>
      <c r="F48" s="39">
        <f t="shared" si="19"/>
        <v>4.558247937807615</v>
      </c>
      <c r="G48" s="39">
        <f t="shared" si="19"/>
        <v>4.7678102230242745</v>
      </c>
      <c r="H48" s="39">
        <f t="shared" si="19"/>
        <v>4.67569983151104</v>
      </c>
      <c r="I48" s="39">
        <f t="shared" si="19"/>
        <v>4.360514450507551</v>
      </c>
      <c r="J48" s="39">
        <f t="shared" si="19"/>
        <v>4.4670599838517155</v>
      </c>
      <c r="K48" s="39">
        <f t="shared" si="19"/>
        <v>4.5941067476490165</v>
      </c>
      <c r="L48" s="39">
        <f t="shared" si="19"/>
        <v>4.445435377272087</v>
      </c>
      <c r="M48" s="39">
        <f t="shared" si="19"/>
        <v>4.319302373947162</v>
      </c>
      <c r="N48" s="39">
        <f t="shared" si="19"/>
        <v>4.346497208469305</v>
      </c>
      <c r="O48" s="36" t="s">
        <v>46</v>
      </c>
    </row>
    <row r="49" spans="2:15" ht="13.5">
      <c r="B49" s="36" t="s">
        <v>47</v>
      </c>
      <c r="C49" s="39">
        <f aca="true" t="shared" si="20" ref="C49:N49">C24/C$19*100</f>
        <v>0.049165756295248296</v>
      </c>
      <c r="D49" s="39">
        <f t="shared" si="20"/>
        <v>0.04622846385671158</v>
      </c>
      <c r="E49" s="39">
        <f t="shared" si="20"/>
        <v>0.04453591608878991</v>
      </c>
      <c r="F49" s="39">
        <f t="shared" si="20"/>
        <v>0.042257772001104615</v>
      </c>
      <c r="G49" s="39">
        <f t="shared" si="20"/>
        <v>0.045309505080771056</v>
      </c>
      <c r="H49" s="39">
        <f t="shared" si="20"/>
        <v>0.04509583455391438</v>
      </c>
      <c r="I49" s="39">
        <f t="shared" si="20"/>
        <v>0.048199868389631424</v>
      </c>
      <c r="J49" s="39">
        <f t="shared" si="20"/>
        <v>0.05249423728801052</v>
      </c>
      <c r="K49" s="39">
        <f t="shared" si="20"/>
        <v>0.05097172637894818</v>
      </c>
      <c r="L49" s="39">
        <f t="shared" si="20"/>
        <v>0.04799122221123799</v>
      </c>
      <c r="M49" s="39">
        <f t="shared" si="20"/>
        <v>0.04819319773292004</v>
      </c>
      <c r="N49" s="39">
        <f t="shared" si="20"/>
        <v>0.04953152321614772</v>
      </c>
      <c r="O49" s="36" t="s">
        <v>47</v>
      </c>
    </row>
    <row r="50" spans="2:15" ht="13.5">
      <c r="B50" s="27" t="s">
        <v>48</v>
      </c>
      <c r="C50" s="39">
        <f aca="true" t="shared" si="21" ref="C50:N50">C25/C$19*100</f>
        <v>8.763523556303449</v>
      </c>
      <c r="D50" s="39">
        <f t="shared" si="21"/>
        <v>8.45330449786615</v>
      </c>
      <c r="E50" s="39">
        <f t="shared" si="21"/>
        <v>8.525368007218127</v>
      </c>
      <c r="F50" s="39">
        <f t="shared" si="21"/>
        <v>8.716025752083183</v>
      </c>
      <c r="G50" s="39">
        <f t="shared" si="21"/>
        <v>8.486285090706765</v>
      </c>
      <c r="H50" s="39">
        <f t="shared" si="21"/>
        <v>8.119558156717948</v>
      </c>
      <c r="I50" s="39">
        <f t="shared" si="21"/>
        <v>7.812085945354791</v>
      </c>
      <c r="J50" s="39">
        <f t="shared" si="21"/>
        <v>7.9033449697047065</v>
      </c>
      <c r="K50" s="39">
        <f t="shared" si="21"/>
        <v>8.124010368644562</v>
      </c>
      <c r="L50" s="39">
        <f t="shared" si="21"/>
        <v>8.336389613823474</v>
      </c>
      <c r="M50" s="39">
        <f t="shared" si="21"/>
        <v>8.120974193723018</v>
      </c>
      <c r="N50" s="39">
        <f t="shared" si="21"/>
        <v>8.25507574127731</v>
      </c>
      <c r="O50" s="27" t="s">
        <v>49</v>
      </c>
    </row>
    <row r="51" spans="2:15" ht="13.5">
      <c r="B51" s="34" t="s">
        <v>50</v>
      </c>
      <c r="C51" s="37">
        <f aca="true" t="shared" si="22" ref="C51:N51">+C52+C53</f>
        <v>99.99999999999999</v>
      </c>
      <c r="D51" s="37">
        <f t="shared" si="22"/>
        <v>100</v>
      </c>
      <c r="E51" s="37">
        <f t="shared" si="22"/>
        <v>100.00000000000001</v>
      </c>
      <c r="F51" s="37">
        <f t="shared" si="22"/>
        <v>100</v>
      </c>
      <c r="G51" s="37">
        <f t="shared" si="22"/>
        <v>100</v>
      </c>
      <c r="H51" s="37">
        <f t="shared" si="22"/>
        <v>100</v>
      </c>
      <c r="I51" s="37">
        <f t="shared" si="22"/>
        <v>100</v>
      </c>
      <c r="J51" s="37">
        <f t="shared" si="22"/>
        <v>100</v>
      </c>
      <c r="K51" s="37">
        <f t="shared" si="22"/>
        <v>100</v>
      </c>
      <c r="L51" s="37">
        <f t="shared" si="22"/>
        <v>100</v>
      </c>
      <c r="M51" s="37">
        <f t="shared" si="22"/>
        <v>100.00000000000001</v>
      </c>
      <c r="N51" s="37">
        <f t="shared" si="22"/>
        <v>100</v>
      </c>
      <c r="O51" s="34" t="s">
        <v>51</v>
      </c>
    </row>
    <row r="52" spans="2:16" ht="13.5">
      <c r="B52" s="27" t="s">
        <v>52</v>
      </c>
      <c r="C52" s="39">
        <f aca="true" t="shared" si="23" ref="C52:N52">+C27/C$26*100</f>
        <v>73.09657232078565</v>
      </c>
      <c r="D52" s="39">
        <f t="shared" si="23"/>
        <v>74.13822890249072</v>
      </c>
      <c r="E52" s="39">
        <f t="shared" si="23"/>
        <v>74.07850879899705</v>
      </c>
      <c r="F52" s="39">
        <f t="shared" si="23"/>
        <v>74.35746213033117</v>
      </c>
      <c r="G52" s="39">
        <f t="shared" si="23"/>
        <v>74.72172783549068</v>
      </c>
      <c r="H52" s="39">
        <f t="shared" si="23"/>
        <v>74.85111748622087</v>
      </c>
      <c r="I52" s="39">
        <f t="shared" si="23"/>
        <v>75.34246392266503</v>
      </c>
      <c r="J52" s="39">
        <f t="shared" si="23"/>
        <v>75.12110394433186</v>
      </c>
      <c r="K52" s="39">
        <f t="shared" si="23"/>
        <v>75.18305955167756</v>
      </c>
      <c r="L52" s="39">
        <f t="shared" si="23"/>
        <v>75.97889000872978</v>
      </c>
      <c r="M52" s="39">
        <f t="shared" si="23"/>
        <v>76.54173866163146</v>
      </c>
      <c r="N52" s="39">
        <f t="shared" si="23"/>
        <v>76.45530947366895</v>
      </c>
      <c r="O52" s="27" t="s">
        <v>53</v>
      </c>
      <c r="P52" s="23"/>
    </row>
    <row r="53" spans="2:15" ht="13.5">
      <c r="B53" s="27" t="s">
        <v>54</v>
      </c>
      <c r="C53" s="39">
        <f aca="true" t="shared" si="24" ref="C53:N53">+C28/C$26*100</f>
        <v>26.903427679214335</v>
      </c>
      <c r="D53" s="39">
        <f t="shared" si="24"/>
        <v>25.86177109750928</v>
      </c>
      <c r="E53" s="39">
        <f t="shared" si="24"/>
        <v>25.92149120100296</v>
      </c>
      <c r="F53" s="39">
        <f t="shared" si="24"/>
        <v>25.642537869668825</v>
      </c>
      <c r="G53" s="39">
        <f t="shared" si="24"/>
        <v>25.278272164509325</v>
      </c>
      <c r="H53" s="39">
        <f t="shared" si="24"/>
        <v>25.148882513779125</v>
      </c>
      <c r="I53" s="39">
        <f t="shared" si="24"/>
        <v>24.657536077334974</v>
      </c>
      <c r="J53" s="39">
        <f t="shared" si="24"/>
        <v>24.87889605566814</v>
      </c>
      <c r="K53" s="39">
        <f t="shared" si="24"/>
        <v>24.81694044832244</v>
      </c>
      <c r="L53" s="39">
        <f t="shared" si="24"/>
        <v>24.021109991270215</v>
      </c>
      <c r="M53" s="39">
        <f t="shared" si="24"/>
        <v>23.458261338368555</v>
      </c>
      <c r="N53" s="39">
        <f t="shared" si="24"/>
        <v>23.54469052633106</v>
      </c>
      <c r="O53" s="27" t="s">
        <v>55</v>
      </c>
    </row>
    <row r="55" spans="2:14" ht="13.5">
      <c r="B55" s="42" t="s">
        <v>58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2:14" ht="13.5">
      <c r="B56" s="42" t="s">
        <v>59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2:14" ht="13.5">
      <c r="B57" s="42" t="s">
        <v>60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2:14" ht="13.5">
      <c r="B58" s="42" t="s">
        <v>61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2:14" ht="13.5">
      <c r="B59" s="42" t="s">
        <v>62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2:14" ht="13.5">
      <c r="B60" s="42" t="s">
        <v>63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3:14" ht="14.25" customHeight="1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3:14" ht="16.5" customHeight="1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4" spans="2:15" ht="13.5">
      <c r="B64" s="4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4" ht="13.5">
      <c r="B65" s="4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3.5">
      <c r="B66" s="4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2:14" ht="13.5">
      <c r="B67" s="4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3.5">
      <c r="B68" s="4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2:14" ht="13.5">
      <c r="B69" s="4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1" spans="3:14" ht="13.5"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3:14" ht="13.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</sheetData>
  <mergeCells count="4">
    <mergeCell ref="B2:O2"/>
    <mergeCell ref="B3:O3"/>
    <mergeCell ref="C5:N5"/>
    <mergeCell ref="C30:N30"/>
  </mergeCells>
  <printOptions/>
  <pageMargins left="0.75" right="0.75" top="1" bottom="1" header="0.5" footer="0.5"/>
  <pageSetup fitToHeight="1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eylem.vayvada</dc:creator>
  <cp:keywords/>
  <dc:description/>
  <cp:lastModifiedBy>User</cp:lastModifiedBy>
  <cp:lastPrinted>2007-01-23T13:32:27Z</cp:lastPrinted>
  <dcterms:created xsi:type="dcterms:W3CDTF">2006-11-06T13:21:37Z</dcterms:created>
  <dcterms:modified xsi:type="dcterms:W3CDTF">2007-02-23T11:25:43Z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